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ครูผดดมิ.ย (4)" sheetId="1" r:id="rId1"/>
    <sheet name="ผดดมิ.ย (4)" sheetId="2" r:id="rId2"/>
  </sheets>
  <definedNames>
    <definedName name="_xlnm.Print_Titles" localSheetId="0">'ครูผดดมิ.ย (4)'!$1:$5</definedName>
    <definedName name="_xlnm.Print_Titles" localSheetId="1">'ผดดมิ.ย (4)'!$3:$5</definedName>
  </definedNames>
  <calcPr fullCalcOnLoad="1"/>
</workbook>
</file>

<file path=xl/sharedStrings.xml><?xml version="1.0" encoding="utf-8"?>
<sst xmlns="http://schemas.openxmlformats.org/spreadsheetml/2006/main" count="352" uniqueCount="129">
  <si>
    <t>รายละเอียดประกอบการเบิกจ่ายเงินสนับสนุนศูนย์พัฒนาเด็กเล็ก เป็นค่าตอบแทนของพนักงานจ้าง ประจำปีงบประมาณ 2557</t>
  </si>
  <si>
    <t>งวดที่ 1-2 เดือนตุลาคม 2556 - มิถุนายน 2557</t>
  </si>
  <si>
    <t>ที่</t>
  </si>
  <si>
    <t>อำเภอ</t>
  </si>
  <si>
    <t>อปท.</t>
  </si>
  <si>
    <t>ชื่อศูนย์พัฒนาเด็กเล็ก</t>
  </si>
  <si>
    <t>รายชื่อ</t>
  </si>
  <si>
    <t>ตำแหน่ง</t>
  </si>
  <si>
    <t>ประเภท</t>
  </si>
  <si>
    <t>งบประมาณที่กรมจัดสรร</t>
  </si>
  <si>
    <t>รวมทั้งสิ้น</t>
  </si>
  <si>
    <t>ยอดที่อปท.ขอเบิก</t>
  </si>
  <si>
    <t>ส่วนเกินงบประมาณจัดสรร</t>
  </si>
  <si>
    <t>พ.ทั่วไป</t>
  </si>
  <si>
    <t>พ.ภารกิจ</t>
  </si>
  <si>
    <t>ค่าตอบแทนและค่าครองชีพ</t>
  </si>
  <si>
    <t xml:space="preserve">ประกันสังคม </t>
  </si>
  <si>
    <t>ต่อเดือน</t>
  </si>
  <si>
    <t>เดือน</t>
  </si>
  <si>
    <t>เงิน</t>
  </si>
  <si>
    <t>เทพสถิต</t>
  </si>
  <si>
    <t>อบต.โป่งนก</t>
  </si>
  <si>
    <t>บ้านโป่งนก</t>
  </si>
  <si>
    <t>น.ส.ลภัสกร บัวลอย</t>
  </si>
  <si>
    <t>ผดด</t>
  </si>
  <si>
    <t>/</t>
  </si>
  <si>
    <t>เม.ย.-มิ.ย.57</t>
  </si>
  <si>
    <t>น.ส.น้ำผึ้ง ปิ่นนาค</t>
  </si>
  <si>
    <t>บ้านสะพานยาว</t>
  </si>
  <si>
    <t>น.ส.สุกันยา แม็กพิมาย</t>
  </si>
  <si>
    <t>บ้านโป่งขุนเพชร</t>
  </si>
  <si>
    <t>นางอันชัน สมจิตต์</t>
  </si>
  <si>
    <t>บ้านศิลาทอง</t>
  </si>
  <si>
    <t>นางศิริพร สิงหาปัตย์</t>
  </si>
  <si>
    <t>บ้านซับมงคล</t>
  </si>
  <si>
    <t>นางปรางณภา  คชรักษ์</t>
  </si>
  <si>
    <t>น.ส.สิพร  ปาลีวงษ์</t>
  </si>
  <si>
    <t>ไม่ได้รับจัดสรร หน.ศูนย์</t>
  </si>
  <si>
    <t>บ้านไทรงาม</t>
  </si>
  <si>
    <t>นางอังคณา คนไว</t>
  </si>
  <si>
    <t>หน.ศูนย์</t>
  </si>
  <si>
    <t>วัดเทพบุตรบรรพต</t>
  </si>
  <si>
    <t>น.ส.หงษ์ทอง คามไธสงค์</t>
  </si>
  <si>
    <t>น.ส.ราตรี นาพรม</t>
  </si>
  <si>
    <t>รวมเบิกทั้งสิ้น</t>
  </si>
  <si>
    <t>ภักดีชุมพล</t>
  </si>
  <si>
    <t>อบต.บ้านเจียง</t>
  </si>
  <si>
    <t>บ้านหนองใหญ่</t>
  </si>
  <si>
    <t>น.ส.นุชพร ฟองสังข์</t>
  </si>
  <si>
    <t>รก.หนศูนย์</t>
  </si>
  <si>
    <t>เม.ย-มิ.ย.57</t>
  </si>
  <si>
    <t>บรรจุครู ผดด 1 พ.ย.56</t>
  </si>
  <si>
    <t>นางอรทัย ฉาไธสงค์</t>
  </si>
  <si>
    <t>บรรจุครู ผดด 1 พ.ย.56 กรมฯยังไม่จัดสรร งปม.ให้</t>
  </si>
  <si>
    <t>บ้านคลองจันลา</t>
  </si>
  <si>
    <t>นางจันทร์ทอง เวฬุวนารักษ์</t>
  </si>
  <si>
    <t>รก.หน.ศูนย์</t>
  </si>
  <si>
    <t>น.ส.นิภาวรรณ ยศรุ่งเรือง</t>
  </si>
  <si>
    <t>แจ้งตลาดคลองไทร</t>
  </si>
  <si>
    <t>น.ส.รจรินทร์ ถิ่นรัศมี</t>
  </si>
  <si>
    <t>นางอังคณา เมืองดู่</t>
  </si>
  <si>
    <t>อบต.ยังไม่ส่งเรื่องเบิกเดือน มี.ค.57</t>
  </si>
  <si>
    <t>อบต.วังทอง</t>
  </si>
  <si>
    <t>บ้านห้วยหินฝน</t>
  </si>
  <si>
    <t>นางสุนิตย์  ทึงตา</t>
  </si>
  <si>
    <t>นางอุไร บุญทัศน์</t>
  </si>
  <si>
    <t>เมือง</t>
  </si>
  <si>
    <t>อบต.โพนทอง</t>
  </si>
  <si>
    <t>ศพด.โพนทอง</t>
  </si>
  <si>
    <t>นางนงนุช ชัยนรินทร์</t>
  </si>
  <si>
    <t>นางสมถวิล ภูวญาณ</t>
  </si>
  <si>
    <t>นางจุลลดา  จารุเมธีชน</t>
  </si>
  <si>
    <t>น.ส.เนตรจิรา สิทธิวงค์</t>
  </si>
  <si>
    <t>นางชมลดา แสนเป็ง</t>
  </si>
  <si>
    <t>นางรัชนี  ปรางค์ชัยภูมิ</t>
  </si>
  <si>
    <t>น.ส.จำนงค์  ศิริมงคล</t>
  </si>
  <si>
    <t>นางเม้ง</t>
  </si>
  <si>
    <t>นางเกษร โชคสวัสดิ์</t>
  </si>
  <si>
    <t>นางสุภาพร  บุญโยธา</t>
  </si>
  <si>
    <t>น.ส.ยุภาพรรณ  ม้าวิเศษ</t>
  </si>
  <si>
    <t>หนองหญ้ารังกา</t>
  </si>
  <si>
    <t>น.ส.แดง สงวนศักดิ์</t>
  </si>
  <si>
    <t>นางพรเพชร ประสานเนตร</t>
  </si>
  <si>
    <t>เมืองชัยภูมิ</t>
  </si>
  <si>
    <t>อบต.ห้วยบง</t>
  </si>
  <si>
    <t>หนองหิน</t>
  </si>
  <si>
    <t>นางสังวาล  ไพศาลวรรณ</t>
  </si>
  <si>
    <t>ก.พ.-มิ.ย.57</t>
  </si>
  <si>
    <t>นางนรินทร์  วิชาเย็น</t>
  </si>
  <si>
    <t>ห้วยหว้า</t>
  </si>
  <si>
    <t>นางรัตนา  ยอดท่าหว้า</t>
  </si>
  <si>
    <t>น.ส.อุบล  แก่งสันเที๊ยะ</t>
  </si>
  <si>
    <t>หนองบัวแดง</t>
  </si>
  <si>
    <t>ทต.หลวงศิริ</t>
  </si>
  <si>
    <t>หนองนกออก</t>
  </si>
  <si>
    <t>นางมะลิ  สิงห์พร</t>
  </si>
  <si>
    <t>บ้านแท่น</t>
  </si>
  <si>
    <t>ทต.บ้านแท่น</t>
  </si>
  <si>
    <t>นายอดิศักดิ์  ได้เปรียบ</t>
  </si>
  <si>
    <t>ต.ค.-ธ.ค.56</t>
  </si>
  <si>
    <t>นางพันธิวา  ประจันนวล</t>
  </si>
  <si>
    <t>น.ส.ธนพร  เหนือคูเมือง</t>
  </si>
  <si>
    <t>น.ส.กลีบแก้ว  ชำนาญพล</t>
  </si>
  <si>
    <t>ม.ค.-มิ.ย.57</t>
  </si>
  <si>
    <t>รายละเอียดประกอบการเบิกจ่ายเงินสนับสนุนศูนย์พัฒนาเด็กเล็ก เป็นเงินเดือน,ค่าครองชีพ ตำแหน่งครูผู้ดูแลเด็ก ประจำปีงบประมาณ 2557</t>
  </si>
  <si>
    <t>งวดที่ 1-2 ตุลาคม 2556 - มิถุนายน 2557</t>
  </si>
  <si>
    <t>เงินเดือนและค่าครองชีพ</t>
  </si>
  <si>
    <t>รวมรับ</t>
  </si>
  <si>
    <t>บ้านสะพานหิน</t>
  </si>
  <si>
    <t>น.ส.สมจิตร  พิศนอก</t>
  </si>
  <si>
    <t>ครูผู้ดูแลเด็ก</t>
  </si>
  <si>
    <t>บ้านห้วยหินฝน (บรรจุ 29 ธ.ค.54)</t>
  </si>
  <si>
    <t>นางชลณชนก ถิรสุทธินันท์</t>
  </si>
  <si>
    <t>(บรรจุ 21 ส.ค.55)</t>
  </si>
  <si>
    <t>นางดวงรัตน์  บุญเวียง</t>
  </si>
  <si>
    <t>นางเม้ง(บรรจุ 4 ม.ค.55)</t>
  </si>
  <si>
    <t>นางสุวาลี ธงภักดิ์</t>
  </si>
  <si>
    <t>บรรจุ 4 ม.ค. 55</t>
  </si>
  <si>
    <t>โพนทอง</t>
  </si>
  <si>
    <t>นางรัตนา  ศิริกุล</t>
  </si>
  <si>
    <t>นางดนิตา  กุลธัชธีรพร</t>
  </si>
  <si>
    <t>บรรจุ 1 ต.ค.55</t>
  </si>
  <si>
    <t>นางพัชรินทร์ ลองจำนงค์</t>
  </si>
  <si>
    <t>บ้านห้วยหว้า(บรรจุ 4 ม.ค.55)</t>
  </si>
  <si>
    <t>นางเรืองศรี  ธรรมวงค์</t>
  </si>
  <si>
    <t>บ้านหนองหิน</t>
  </si>
  <si>
    <t>นางอภิญญา  ชูสกุล</t>
  </si>
  <si>
    <t>(บรรจุ 11 ก.ย.55)</t>
  </si>
  <si>
    <t>น.ส.อุทิศรา  ลองจำนงค์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</si>
</sst>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_-;_-@_-"/>
    <numFmt numFmtId="192" formatCode="#,##0.00_ ;\-#,##0.00\ "/>
    <numFmt numFmtId="193" formatCode="#,##0.0"/>
    <numFmt numFmtId="194" formatCode="[&lt;=99999999][$-D000000]0\-####\-####;[$-D000000]#\-####\-####"/>
    <numFmt numFmtId="195" formatCode="0.0"/>
    <numFmt numFmtId="196" formatCode="#,##0_ ;\-#,##0\ "/>
    <numFmt numFmtId="197" formatCode="_-* #,##0.00000_-;\-* #,##0.00000_-;_-* &quot;-&quot;??_-;_-@_-"/>
    <numFmt numFmtId="198" formatCode="_-* #,##0.000000_-;\-* #,##0.000000_-;_-* &quot;-&quot;??_-;_-@_-"/>
    <numFmt numFmtId="199" formatCode="#,##0.0_ ;\-#,##0.0\ "/>
    <numFmt numFmtId="200" formatCode="#,##0.0000_ ;\-#,##0.0000\ "/>
    <numFmt numFmtId="201" formatCode="#,##0.000_ ;\-#,##0.000\ "/>
    <numFmt numFmtId="202" formatCode="#,##0;[Red]#,##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2"/>
      <name val="AngsanaUPC"/>
      <family val="1"/>
    </font>
    <font>
      <b/>
      <sz val="10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sz val="11"/>
      <name val="AngsanaUPC"/>
      <family val="1"/>
    </font>
    <font>
      <sz val="11"/>
      <name val="Angsana New"/>
      <family val="1"/>
    </font>
    <font>
      <b/>
      <sz val="11"/>
      <name val="CordiaUPC"/>
      <family val="2"/>
    </font>
    <font>
      <b/>
      <sz val="11"/>
      <name val="Angsana New"/>
      <family val="1"/>
    </font>
    <font>
      <b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87" fontId="21" fillId="0" borderId="11" xfId="33" applyNumberFormat="1" applyFont="1" applyFill="1" applyBorder="1" applyAlignment="1">
      <alignment horizontal="center"/>
    </xf>
    <xf numFmtId="187" fontId="21" fillId="0" borderId="11" xfId="33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187" fontId="21" fillId="0" borderId="11" xfId="33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87" fontId="23" fillId="0" borderId="17" xfId="33" applyNumberFormat="1" applyFont="1" applyFill="1" applyBorder="1" applyAlignment="1">
      <alignment horizontal="center"/>
    </xf>
    <xf numFmtId="187" fontId="24" fillId="0" borderId="18" xfId="33" applyNumberFormat="1" applyFont="1" applyFill="1" applyBorder="1" applyAlignment="1">
      <alignment horizontal="left"/>
    </xf>
    <xf numFmtId="187" fontId="23" fillId="0" borderId="18" xfId="33" applyNumberFormat="1" applyFont="1" applyFill="1" applyBorder="1" applyAlignment="1">
      <alignment horizontal="left" wrapText="1"/>
    </xf>
    <xf numFmtId="187" fontId="23" fillId="0" borderId="18" xfId="33" applyNumberFormat="1" applyFont="1" applyFill="1" applyBorder="1" applyAlignment="1">
      <alignment/>
    </xf>
    <xf numFmtId="187" fontId="25" fillId="0" borderId="18" xfId="33" applyNumberFormat="1" applyFont="1" applyFill="1" applyBorder="1" applyAlignment="1">
      <alignment horizontal="center" wrapText="1"/>
    </xf>
    <xf numFmtId="187" fontId="22" fillId="0" borderId="18" xfId="33" applyNumberFormat="1" applyFont="1" applyFill="1" applyBorder="1" applyAlignment="1">
      <alignment horizontal="center" wrapText="1"/>
    </xf>
    <xf numFmtId="187" fontId="23" fillId="0" borderId="17" xfId="33" applyNumberFormat="1" applyFont="1" applyFill="1" applyBorder="1" applyAlignment="1">
      <alignment/>
    </xf>
    <xf numFmtId="17" fontId="25" fillId="0" borderId="17" xfId="0" applyNumberFormat="1" applyFont="1" applyFill="1" applyBorder="1" applyAlignment="1">
      <alignment/>
    </xf>
    <xf numFmtId="187" fontId="26" fillId="0" borderId="18" xfId="33" applyNumberFormat="1" applyFont="1" applyFill="1" applyBorder="1" applyAlignment="1">
      <alignment horizontal="center"/>
    </xf>
    <xf numFmtId="187" fontId="23" fillId="0" borderId="18" xfId="33" applyNumberFormat="1" applyFont="1" applyFill="1" applyBorder="1" applyAlignment="1">
      <alignment horizontal="center" wrapText="1"/>
    </xf>
    <xf numFmtId="187" fontId="23" fillId="0" borderId="18" xfId="33" applyNumberFormat="1" applyFont="1" applyFill="1" applyBorder="1" applyAlignment="1">
      <alignment horizontal="center"/>
    </xf>
    <xf numFmtId="187" fontId="23" fillId="0" borderId="18" xfId="33" applyNumberFormat="1" applyFont="1" applyFill="1" applyBorder="1" applyAlignment="1">
      <alignment horizontal="left"/>
    </xf>
    <xf numFmtId="187" fontId="26" fillId="0" borderId="18" xfId="33" applyNumberFormat="1" applyFont="1" applyFill="1" applyBorder="1" applyAlignment="1">
      <alignment horizontal="left"/>
    </xf>
    <xf numFmtId="187" fontId="23" fillId="0" borderId="19" xfId="33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187" fontId="23" fillId="0" borderId="20" xfId="33" applyNumberFormat="1" applyFont="1" applyFill="1" applyBorder="1" applyAlignment="1">
      <alignment/>
    </xf>
    <xf numFmtId="187" fontId="21" fillId="0" borderId="20" xfId="33" applyNumberFormat="1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187" fontId="21" fillId="0" borderId="18" xfId="33" applyNumberFormat="1" applyFont="1" applyFill="1" applyBorder="1" applyAlignment="1">
      <alignment horizontal="center"/>
    </xf>
    <xf numFmtId="187" fontId="21" fillId="0" borderId="18" xfId="33" applyNumberFormat="1" applyFont="1" applyFill="1" applyBorder="1" applyAlignment="1">
      <alignment horizontal="center" wrapText="1"/>
    </xf>
    <xf numFmtId="0" fontId="23" fillId="0" borderId="17" xfId="0" applyFont="1" applyBorder="1" applyAlignment="1">
      <alignment/>
    </xf>
    <xf numFmtId="0" fontId="27" fillId="0" borderId="18" xfId="0" applyFont="1" applyFill="1" applyBorder="1" applyAlignment="1">
      <alignment horizontal="left" vertical="center"/>
    </xf>
    <xf numFmtId="49" fontId="28" fillId="0" borderId="18" xfId="0" applyNumberFormat="1" applyFont="1" applyBorder="1" applyAlignment="1">
      <alignment horizontal="center" vertical="center"/>
    </xf>
    <xf numFmtId="187" fontId="23" fillId="0" borderId="18" xfId="43" applyNumberFormat="1" applyFont="1" applyBorder="1" applyAlignment="1">
      <alignment/>
    </xf>
    <xf numFmtId="17" fontId="25" fillId="0" borderId="17" xfId="0" applyNumberFormat="1" applyFont="1" applyBorder="1" applyAlignment="1">
      <alignment/>
    </xf>
    <xf numFmtId="3" fontId="27" fillId="0" borderId="18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187" fontId="27" fillId="0" borderId="18" xfId="33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187" fontId="27" fillId="0" borderId="20" xfId="33" applyNumberFormat="1" applyFont="1" applyBorder="1" applyAlignment="1">
      <alignment horizontal="center" vertical="center"/>
    </xf>
    <xf numFmtId="187" fontId="29" fillId="0" borderId="20" xfId="33" applyNumberFormat="1" applyFont="1" applyBorder="1" applyAlignment="1">
      <alignment horizontal="center" vertical="center"/>
    </xf>
    <xf numFmtId="4" fontId="27" fillId="0" borderId="20" xfId="33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187" fontId="21" fillId="0" borderId="17" xfId="33" applyNumberFormat="1" applyFont="1" applyFill="1" applyBorder="1" applyAlignment="1">
      <alignment horizontal="center"/>
    </xf>
    <xf numFmtId="187" fontId="21" fillId="0" borderId="17" xfId="33" applyNumberFormat="1" applyFont="1" applyFill="1" applyBorder="1" applyAlignment="1">
      <alignment horizontal="center" wrapText="1"/>
    </xf>
    <xf numFmtId="187" fontId="23" fillId="0" borderId="17" xfId="43" applyNumberFormat="1" applyFont="1" applyBorder="1" applyAlignment="1">
      <alignment/>
    </xf>
    <xf numFmtId="187" fontId="27" fillId="0" borderId="17" xfId="33" applyNumberFormat="1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3" fillId="0" borderId="17" xfId="0" applyFont="1" applyFill="1" applyBorder="1" applyAlignment="1">
      <alignment/>
    </xf>
    <xf numFmtId="49" fontId="29" fillId="0" borderId="17" xfId="0" applyNumberFormat="1" applyFont="1" applyBorder="1" applyAlignment="1">
      <alignment horizontal="center" vertical="center"/>
    </xf>
    <xf numFmtId="17" fontId="23" fillId="0" borderId="18" xfId="0" applyNumberFormat="1" applyFont="1" applyBorder="1" applyAlignment="1">
      <alignment/>
    </xf>
    <xf numFmtId="3" fontId="27" fillId="0" borderId="18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187" fontId="23" fillId="0" borderId="0" xfId="33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17" xfId="0" applyFont="1" applyBorder="1" applyAlignment="1">
      <alignment/>
    </xf>
    <xf numFmtId="187" fontId="21" fillId="0" borderId="19" xfId="33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/>
    </xf>
    <xf numFmtId="187" fontId="23" fillId="0" borderId="20" xfId="43" applyNumberFormat="1" applyFont="1" applyBorder="1" applyAlignment="1">
      <alignment/>
    </xf>
    <xf numFmtId="187" fontId="21" fillId="0" borderId="20" xfId="43" applyNumberFormat="1" applyFont="1" applyBorder="1" applyAlignment="1">
      <alignment/>
    </xf>
    <xf numFmtId="187" fontId="21" fillId="0" borderId="20" xfId="33" applyNumberFormat="1" applyFont="1" applyFill="1" applyBorder="1" applyAlignment="1">
      <alignment horizontal="center" wrapText="1"/>
    </xf>
    <xf numFmtId="0" fontId="23" fillId="0" borderId="18" xfId="0" applyFont="1" applyFill="1" applyBorder="1" applyAlignment="1">
      <alignment/>
    </xf>
    <xf numFmtId="49" fontId="29" fillId="0" borderId="18" xfId="0" applyNumberFormat="1" applyFont="1" applyFill="1" applyBorder="1" applyAlignment="1">
      <alignment horizontal="center" vertical="center"/>
    </xf>
    <xf numFmtId="187" fontId="23" fillId="0" borderId="17" xfId="33" applyNumberFormat="1" applyFont="1" applyBorder="1" applyAlignment="1">
      <alignment/>
    </xf>
    <xf numFmtId="187" fontId="23" fillId="0" borderId="18" xfId="33" applyNumberFormat="1" applyFont="1" applyBorder="1" applyAlignment="1">
      <alignment/>
    </xf>
    <xf numFmtId="187" fontId="23" fillId="0" borderId="20" xfId="33" applyNumberFormat="1" applyFont="1" applyBorder="1" applyAlignment="1">
      <alignment/>
    </xf>
    <xf numFmtId="43" fontId="21" fillId="0" borderId="20" xfId="33" applyFont="1" applyBorder="1" applyAlignment="1">
      <alignment/>
    </xf>
    <xf numFmtId="43" fontId="23" fillId="0" borderId="20" xfId="33" applyFont="1" applyBorder="1" applyAlignment="1">
      <alignment/>
    </xf>
    <xf numFmtId="0" fontId="24" fillId="0" borderId="17" xfId="0" applyFont="1" applyFill="1" applyBorder="1" applyAlignment="1">
      <alignment/>
    </xf>
    <xf numFmtId="17" fontId="25" fillId="0" borderId="18" xfId="0" applyNumberFormat="1" applyFont="1" applyBorder="1" applyAlignment="1">
      <alignment/>
    </xf>
    <xf numFmtId="43" fontId="21" fillId="0" borderId="20" xfId="33" applyFont="1" applyFill="1" applyBorder="1" applyAlignment="1">
      <alignment/>
    </xf>
    <xf numFmtId="43" fontId="23" fillId="0" borderId="20" xfId="33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17" fontId="25" fillId="0" borderId="18" xfId="0" applyNumberFormat="1" applyFont="1" applyFill="1" applyBorder="1" applyAlignment="1">
      <alignment/>
    </xf>
    <xf numFmtId="187" fontId="23" fillId="0" borderId="15" xfId="33" applyNumberFormat="1" applyFont="1" applyFill="1" applyBorder="1" applyAlignment="1">
      <alignment/>
    </xf>
    <xf numFmtId="17" fontId="25" fillId="0" borderId="15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87" fontId="30" fillId="0" borderId="20" xfId="33" applyNumberFormat="1" applyFont="1" applyFill="1" applyBorder="1" applyAlignment="1">
      <alignment/>
    </xf>
    <xf numFmtId="187" fontId="23" fillId="0" borderId="0" xfId="33" applyNumberFormat="1" applyFont="1" applyFill="1" applyAlignment="1">
      <alignment/>
    </xf>
    <xf numFmtId="0" fontId="22" fillId="0" borderId="11" xfId="0" applyFont="1" applyFill="1" applyBorder="1" applyAlignment="1">
      <alignment horizontal="center"/>
    </xf>
    <xf numFmtId="43" fontId="22" fillId="0" borderId="13" xfId="33" applyFont="1" applyFill="1" applyBorder="1" applyAlignment="1">
      <alignment horizontal="center"/>
    </xf>
    <xf numFmtId="43" fontId="22" fillId="0" borderId="14" xfId="33" applyFont="1" applyFill="1" applyBorder="1" applyAlignment="1">
      <alignment horizontal="center"/>
    </xf>
    <xf numFmtId="43" fontId="22" fillId="0" borderId="23" xfId="33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2" fillId="0" borderId="11" xfId="33" applyFont="1" applyFill="1" applyBorder="1" applyAlignment="1">
      <alignment horizontal="center"/>
    </xf>
    <xf numFmtId="43" fontId="22" fillId="0" borderId="12" xfId="33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43" fontId="25" fillId="0" borderId="18" xfId="33" applyFont="1" applyFill="1" applyBorder="1" applyAlignment="1">
      <alignment/>
    </xf>
    <xf numFmtId="17" fontId="25" fillId="0" borderId="19" xfId="33" applyNumberFormat="1" applyFont="1" applyFill="1" applyBorder="1" applyAlignment="1">
      <alignment/>
    </xf>
    <xf numFmtId="43" fontId="25" fillId="0" borderId="17" xfId="33" applyFont="1" applyFill="1" applyBorder="1" applyAlignment="1">
      <alignment/>
    </xf>
    <xf numFmtId="0" fontId="22" fillId="0" borderId="17" xfId="0" applyFont="1" applyFill="1" applyBorder="1" applyAlignment="1">
      <alignment/>
    </xf>
    <xf numFmtId="43" fontId="25" fillId="0" borderId="20" xfId="33" applyFont="1" applyFill="1" applyBorder="1" applyAlignment="1">
      <alignment/>
    </xf>
    <xf numFmtId="43" fontId="22" fillId="0" borderId="20" xfId="33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43" fontId="22" fillId="0" borderId="18" xfId="33" applyFont="1" applyFill="1" applyBorder="1" applyAlignment="1">
      <alignment horizontal="center"/>
    </xf>
    <xf numFmtId="0" fontId="25" fillId="0" borderId="17" xfId="0" applyFont="1" applyBorder="1" applyAlignment="1">
      <alignment/>
    </xf>
    <xf numFmtId="43" fontId="25" fillId="0" borderId="17" xfId="33" applyFont="1" applyBorder="1" applyAlignment="1">
      <alignment/>
    </xf>
    <xf numFmtId="17" fontId="25" fillId="0" borderId="17" xfId="33" applyNumberFormat="1" applyFont="1" applyBorder="1" applyAlignment="1">
      <alignment horizontal="right"/>
    </xf>
    <xf numFmtId="17" fontId="25" fillId="0" borderId="15" xfId="33" applyNumberFormat="1" applyFont="1" applyBorder="1" applyAlignment="1">
      <alignment horizontal="right"/>
    </xf>
    <xf numFmtId="43" fontId="25" fillId="0" borderId="20" xfId="33" applyFont="1" applyBorder="1" applyAlignment="1">
      <alignment/>
    </xf>
    <xf numFmtId="43" fontId="25" fillId="0" borderId="20" xfId="33" applyFont="1" applyBorder="1" applyAlignment="1">
      <alignment horizontal="right"/>
    </xf>
    <xf numFmtId="43" fontId="22" fillId="0" borderId="20" xfId="33" applyFont="1" applyBorder="1" applyAlignment="1">
      <alignment/>
    </xf>
    <xf numFmtId="0" fontId="22" fillId="0" borderId="17" xfId="0" applyFont="1" applyFill="1" applyBorder="1" applyAlignment="1">
      <alignment horizontal="center"/>
    </xf>
    <xf numFmtId="43" fontId="22" fillId="0" borderId="17" xfId="33" applyFont="1" applyFill="1" applyBorder="1" applyAlignment="1">
      <alignment horizontal="center"/>
    </xf>
    <xf numFmtId="17" fontId="25" fillId="0" borderId="17" xfId="33" applyNumberFormat="1" applyFont="1" applyBorder="1" applyAlignment="1">
      <alignment/>
    </xf>
    <xf numFmtId="43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/>
    </xf>
    <xf numFmtId="43" fontId="22" fillId="0" borderId="20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wrapText="1"/>
    </xf>
    <xf numFmtId="43" fontId="22" fillId="0" borderId="19" xfId="33" applyFont="1" applyFill="1" applyBorder="1" applyAlignment="1">
      <alignment horizontal="center"/>
    </xf>
    <xf numFmtId="43" fontId="22" fillId="0" borderId="24" xfId="33" applyFont="1" applyFill="1" applyBorder="1" applyAlignment="1">
      <alignment horizontal="center"/>
    </xf>
    <xf numFmtId="43" fontId="25" fillId="0" borderId="19" xfId="33" applyFont="1" applyBorder="1" applyAlignment="1">
      <alignment/>
    </xf>
    <xf numFmtId="0" fontId="22" fillId="0" borderId="17" xfId="0" applyFont="1" applyBorder="1" applyAlignment="1">
      <alignment/>
    </xf>
    <xf numFmtId="43" fontId="22" fillId="0" borderId="25" xfId="33" applyFont="1" applyFill="1" applyBorder="1" applyAlignment="1">
      <alignment horizontal="center"/>
    </xf>
    <xf numFmtId="43" fontId="22" fillId="0" borderId="26" xfId="33" applyFont="1" applyFill="1" applyBorder="1" applyAlignment="1">
      <alignment horizontal="center"/>
    </xf>
    <xf numFmtId="43" fontId="30" fillId="0" borderId="20" xfId="33" applyFont="1" applyFill="1" applyBorder="1" applyAlignment="1">
      <alignment horizontal="center"/>
    </xf>
    <xf numFmtId="0" fontId="25" fillId="0" borderId="0" xfId="0" applyFont="1" applyFill="1" applyAlignment="1">
      <alignment/>
    </xf>
    <xf numFmtId="43" fontId="25" fillId="0" borderId="0" xfId="33" applyFont="1" applyFill="1" applyAlignment="1">
      <alignment/>
    </xf>
    <xf numFmtId="0" fontId="25" fillId="0" borderId="0" xfId="0" applyFont="1" applyFill="1" applyBorder="1" applyAlignment="1">
      <alignment/>
    </xf>
    <xf numFmtId="43" fontId="25" fillId="0" borderId="0" xfId="33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7" sqref="E27"/>
    </sheetView>
  </sheetViews>
  <sheetFormatPr defaultColWidth="9.140625" defaultRowHeight="12.75"/>
  <cols>
    <col min="1" max="1" width="2.8515625" style="137" customWidth="1"/>
    <col min="2" max="2" width="10.140625" style="137" customWidth="1"/>
    <col min="3" max="3" width="11.7109375" style="137" customWidth="1"/>
    <col min="4" max="4" width="18.8515625" style="137" customWidth="1"/>
    <col min="5" max="5" width="16.57421875" style="137" customWidth="1"/>
    <col min="6" max="6" width="7.57421875" style="137" customWidth="1"/>
    <col min="7" max="7" width="7.8515625" style="138" customWidth="1"/>
    <col min="8" max="8" width="9.00390625" style="138" customWidth="1"/>
    <col min="9" max="9" width="10.140625" style="138" customWidth="1"/>
    <col min="10" max="16384" width="9.140625" style="137" customWidth="1"/>
  </cols>
  <sheetData>
    <row r="1" spans="1:9" s="2" customFormat="1" ht="24" customHeight="1">
      <c r="A1" s="1" t="s">
        <v>104</v>
      </c>
      <c r="B1" s="1"/>
      <c r="C1" s="1"/>
      <c r="D1" s="1"/>
      <c r="E1" s="1"/>
      <c r="F1" s="1"/>
      <c r="G1" s="1"/>
      <c r="H1" s="1"/>
      <c r="I1" s="1"/>
    </row>
    <row r="2" spans="1:9" s="2" customFormat="1" ht="18">
      <c r="A2" s="3" t="s">
        <v>105</v>
      </c>
      <c r="B2" s="3"/>
      <c r="C2" s="3"/>
      <c r="D2" s="3"/>
      <c r="E2" s="3"/>
      <c r="F2" s="3"/>
      <c r="G2" s="3"/>
      <c r="H2" s="3"/>
      <c r="I2" s="3"/>
    </row>
    <row r="3" spans="1:9" s="102" customFormat="1" ht="22.5" customHeight="1">
      <c r="A3" s="98" t="s">
        <v>2</v>
      </c>
      <c r="B3" s="98" t="s">
        <v>3</v>
      </c>
      <c r="C3" s="98" t="s">
        <v>4</v>
      </c>
      <c r="D3" s="6" t="s">
        <v>5</v>
      </c>
      <c r="E3" s="98" t="s">
        <v>6</v>
      </c>
      <c r="F3" s="6" t="s">
        <v>7</v>
      </c>
      <c r="G3" s="99" t="s">
        <v>9</v>
      </c>
      <c r="H3" s="100"/>
      <c r="I3" s="101"/>
    </row>
    <row r="4" spans="1:9" s="102" customFormat="1" ht="14.25">
      <c r="A4" s="98"/>
      <c r="B4" s="98"/>
      <c r="C4" s="98"/>
      <c r="D4" s="12"/>
      <c r="E4" s="98"/>
      <c r="F4" s="12"/>
      <c r="G4" s="103" t="s">
        <v>106</v>
      </c>
      <c r="H4" s="103"/>
      <c r="I4" s="103"/>
    </row>
    <row r="5" spans="1:9" s="102" customFormat="1" ht="14.25">
      <c r="A5" s="98"/>
      <c r="B5" s="98"/>
      <c r="C5" s="98"/>
      <c r="D5" s="15"/>
      <c r="E5" s="98"/>
      <c r="F5" s="15"/>
      <c r="G5" s="104" t="s">
        <v>17</v>
      </c>
      <c r="H5" s="104" t="s">
        <v>18</v>
      </c>
      <c r="I5" s="104" t="s">
        <v>107</v>
      </c>
    </row>
    <row r="6" spans="1:9" s="102" customFormat="1" ht="14.25">
      <c r="A6" s="105">
        <v>1</v>
      </c>
      <c r="B6" s="105" t="s">
        <v>20</v>
      </c>
      <c r="C6" s="105" t="s">
        <v>21</v>
      </c>
      <c r="D6" s="106" t="s">
        <v>108</v>
      </c>
      <c r="E6" s="106" t="s">
        <v>109</v>
      </c>
      <c r="F6" s="105" t="s">
        <v>110</v>
      </c>
      <c r="G6" s="107">
        <v>15000</v>
      </c>
      <c r="H6" s="108" t="s">
        <v>50</v>
      </c>
      <c r="I6" s="109">
        <f>G6*3</f>
        <v>45000</v>
      </c>
    </row>
    <row r="7" spans="1:9" s="102" customFormat="1" ht="15" thickBot="1">
      <c r="A7" s="105"/>
      <c r="B7" s="105"/>
      <c r="C7" s="105"/>
      <c r="D7" s="106"/>
      <c r="E7" s="110" t="s">
        <v>44</v>
      </c>
      <c r="F7" s="105"/>
      <c r="G7" s="111">
        <f>SUM(G6:G6)</f>
        <v>15000</v>
      </c>
      <c r="H7" s="111"/>
      <c r="I7" s="112">
        <f>SUM(I6)</f>
        <v>45000</v>
      </c>
    </row>
    <row r="8" spans="1:9" s="102" customFormat="1" ht="15" thickTop="1">
      <c r="A8" s="113"/>
      <c r="B8" s="113"/>
      <c r="C8" s="113"/>
      <c r="D8" s="37"/>
      <c r="E8" s="113"/>
      <c r="F8" s="37"/>
      <c r="G8" s="114"/>
      <c r="H8" s="114"/>
      <c r="I8" s="114"/>
    </row>
    <row r="9" spans="1:9" s="102" customFormat="1" ht="14.25">
      <c r="A9" s="105">
        <v>1</v>
      </c>
      <c r="B9" s="105" t="s">
        <v>45</v>
      </c>
      <c r="C9" s="105" t="s">
        <v>62</v>
      </c>
      <c r="D9" s="105" t="s">
        <v>111</v>
      </c>
      <c r="E9" s="105" t="s">
        <v>112</v>
      </c>
      <c r="F9" s="115" t="s">
        <v>110</v>
      </c>
      <c r="G9" s="116">
        <v>15000</v>
      </c>
      <c r="H9" s="117" t="s">
        <v>26</v>
      </c>
      <c r="I9" s="107">
        <f>G9*3</f>
        <v>45000</v>
      </c>
    </row>
    <row r="10" spans="1:9" s="102" customFormat="1" ht="14.25">
      <c r="A10" s="105">
        <v>2</v>
      </c>
      <c r="B10" s="105"/>
      <c r="C10" s="105"/>
      <c r="D10" s="105" t="s">
        <v>113</v>
      </c>
      <c r="E10" s="105" t="s">
        <v>114</v>
      </c>
      <c r="F10" s="115" t="s">
        <v>110</v>
      </c>
      <c r="G10" s="116">
        <v>15000</v>
      </c>
      <c r="H10" s="118" t="s">
        <v>26</v>
      </c>
      <c r="I10" s="107">
        <f>G10*3</f>
        <v>45000</v>
      </c>
    </row>
    <row r="11" spans="1:9" s="102" customFormat="1" ht="15" thickBot="1">
      <c r="A11" s="105"/>
      <c r="B11" s="105"/>
      <c r="C11" s="105"/>
      <c r="D11" s="105"/>
      <c r="E11" s="110" t="s">
        <v>44</v>
      </c>
      <c r="F11" s="115"/>
      <c r="G11" s="119">
        <f>SUM(G9:G10)</f>
        <v>30000</v>
      </c>
      <c r="H11" s="120"/>
      <c r="I11" s="121">
        <f>SUM(I9:I10)</f>
        <v>90000</v>
      </c>
    </row>
    <row r="12" spans="1:9" s="102" customFormat="1" ht="15" thickTop="1">
      <c r="A12" s="122"/>
      <c r="B12" s="122"/>
      <c r="C12" s="122"/>
      <c r="D12" s="59"/>
      <c r="E12" s="122"/>
      <c r="F12" s="59"/>
      <c r="G12" s="123"/>
      <c r="H12" s="123"/>
      <c r="I12" s="123"/>
    </row>
    <row r="13" spans="1:9" s="102" customFormat="1" ht="14.25">
      <c r="A13" s="105">
        <v>1</v>
      </c>
      <c r="B13" s="115" t="s">
        <v>83</v>
      </c>
      <c r="C13" s="115" t="s">
        <v>67</v>
      </c>
      <c r="D13" s="105" t="s">
        <v>115</v>
      </c>
      <c r="E13" s="105" t="s">
        <v>116</v>
      </c>
      <c r="F13" s="115" t="s">
        <v>110</v>
      </c>
      <c r="G13" s="116">
        <v>15000</v>
      </c>
      <c r="H13" s="124" t="s">
        <v>26</v>
      </c>
      <c r="I13" s="107">
        <f>G13*3</f>
        <v>45000</v>
      </c>
    </row>
    <row r="14" spans="1:9" s="102" customFormat="1" ht="14.25">
      <c r="A14" s="105">
        <v>2</v>
      </c>
      <c r="B14" s="105"/>
      <c r="C14" s="105" t="s">
        <v>117</v>
      </c>
      <c r="D14" s="105" t="s">
        <v>118</v>
      </c>
      <c r="E14" s="105" t="s">
        <v>119</v>
      </c>
      <c r="F14" s="115" t="s">
        <v>110</v>
      </c>
      <c r="G14" s="116">
        <v>15000</v>
      </c>
      <c r="H14" s="124" t="s">
        <v>26</v>
      </c>
      <c r="I14" s="107">
        <f>G14*3</f>
        <v>45000</v>
      </c>
    </row>
    <row r="15" spans="1:9" s="102" customFormat="1" ht="14.25">
      <c r="A15" s="105">
        <v>3</v>
      </c>
      <c r="B15" s="105"/>
      <c r="C15" s="105" t="s">
        <v>117</v>
      </c>
      <c r="D15" s="115" t="s">
        <v>118</v>
      </c>
      <c r="E15" s="105" t="s">
        <v>120</v>
      </c>
      <c r="F15" s="115" t="s">
        <v>110</v>
      </c>
      <c r="G15" s="116">
        <v>15000</v>
      </c>
      <c r="H15" s="124" t="s">
        <v>26</v>
      </c>
      <c r="I15" s="107">
        <f>G15*3</f>
        <v>45000</v>
      </c>
    </row>
    <row r="16" spans="1:9" s="102" customFormat="1" ht="18">
      <c r="A16" s="105">
        <v>4</v>
      </c>
      <c r="B16" s="106"/>
      <c r="C16" s="106" t="s">
        <v>121</v>
      </c>
      <c r="D16" s="106" t="s">
        <v>80</v>
      </c>
      <c r="E16" s="40" t="s">
        <v>122</v>
      </c>
      <c r="F16" s="115" t="s">
        <v>110</v>
      </c>
      <c r="G16" s="116">
        <v>15000</v>
      </c>
      <c r="H16" s="124" t="s">
        <v>26</v>
      </c>
      <c r="I16" s="107">
        <f>G16*3</f>
        <v>45000</v>
      </c>
    </row>
    <row r="17" spans="1:9" s="102" customFormat="1" ht="15" thickBot="1">
      <c r="A17" s="106"/>
      <c r="B17" s="106"/>
      <c r="C17" s="106"/>
      <c r="D17" s="106"/>
      <c r="E17" s="110" t="s">
        <v>44</v>
      </c>
      <c r="F17" s="106"/>
      <c r="G17" s="125">
        <f>SUM(G13:G16)</f>
        <v>60000</v>
      </c>
      <c r="H17" s="126"/>
      <c r="I17" s="127">
        <f>SUM(I13:I16)</f>
        <v>180000</v>
      </c>
    </row>
    <row r="18" spans="1:9" s="102" customFormat="1" ht="15" thickTop="1">
      <c r="A18" s="128"/>
      <c r="B18" s="128"/>
      <c r="C18" s="128"/>
      <c r="D18" s="129"/>
      <c r="E18" s="128"/>
      <c r="F18" s="129"/>
      <c r="G18" s="130"/>
      <c r="H18" s="130"/>
      <c r="I18" s="131"/>
    </row>
    <row r="19" spans="1:9" s="102" customFormat="1" ht="14.25">
      <c r="A19" s="115">
        <v>1</v>
      </c>
      <c r="B19" s="115" t="s">
        <v>83</v>
      </c>
      <c r="C19" s="115" t="s">
        <v>84</v>
      </c>
      <c r="D19" s="115" t="s">
        <v>123</v>
      </c>
      <c r="E19" s="115" t="s">
        <v>124</v>
      </c>
      <c r="F19" s="105" t="s">
        <v>110</v>
      </c>
      <c r="G19" s="116">
        <v>15000</v>
      </c>
      <c r="H19" s="105" t="s">
        <v>87</v>
      </c>
      <c r="I19" s="107">
        <f>G19*5</f>
        <v>75000</v>
      </c>
    </row>
    <row r="20" spans="1:9" s="102" customFormat="1" ht="14.25">
      <c r="A20" s="115">
        <v>2</v>
      </c>
      <c r="B20" s="115"/>
      <c r="C20" s="115"/>
      <c r="D20" s="115" t="s">
        <v>125</v>
      </c>
      <c r="E20" s="115" t="s">
        <v>126</v>
      </c>
      <c r="F20" s="105" t="s">
        <v>110</v>
      </c>
      <c r="G20" s="132">
        <v>15000</v>
      </c>
      <c r="H20" s="105" t="s">
        <v>87</v>
      </c>
      <c r="I20" s="107">
        <f>G20*5</f>
        <v>75000</v>
      </c>
    </row>
    <row r="21" spans="1:9" s="102" customFormat="1" ht="18">
      <c r="A21" s="115">
        <v>3</v>
      </c>
      <c r="B21" s="115"/>
      <c r="C21" s="115"/>
      <c r="D21" s="115" t="s">
        <v>127</v>
      </c>
      <c r="E21" s="40" t="s">
        <v>128</v>
      </c>
      <c r="F21" s="105" t="s">
        <v>110</v>
      </c>
      <c r="G21" s="116">
        <v>15000</v>
      </c>
      <c r="H21" s="105" t="s">
        <v>87</v>
      </c>
      <c r="I21" s="107">
        <f>G21*5</f>
        <v>75000</v>
      </c>
    </row>
    <row r="22" spans="1:9" s="102" customFormat="1" ht="15" thickBot="1">
      <c r="A22" s="115"/>
      <c r="B22" s="115"/>
      <c r="C22" s="115"/>
      <c r="D22" s="115"/>
      <c r="E22" s="133" t="s">
        <v>44</v>
      </c>
      <c r="F22" s="105"/>
      <c r="G22" s="119">
        <f>SUM(G19:G21)</f>
        <v>45000</v>
      </c>
      <c r="H22" s="119"/>
      <c r="I22" s="121">
        <f>SUM(I19:I21)</f>
        <v>225000</v>
      </c>
    </row>
    <row r="23" spans="1:9" s="102" customFormat="1" ht="15" thickTop="1">
      <c r="A23" s="122"/>
      <c r="B23" s="122"/>
      <c r="C23" s="122"/>
      <c r="D23" s="59"/>
      <c r="E23" s="122"/>
      <c r="F23" s="59"/>
      <c r="G23" s="123"/>
      <c r="H23" s="123"/>
      <c r="I23" s="130"/>
    </row>
    <row r="24" spans="1:9" s="102" customFormat="1" ht="21.75" thickBot="1">
      <c r="A24" s="122"/>
      <c r="B24" s="122"/>
      <c r="C24" s="122"/>
      <c r="D24" s="59"/>
      <c r="E24" s="122"/>
      <c r="F24" s="59"/>
      <c r="G24" s="134" t="s">
        <v>44</v>
      </c>
      <c r="H24" s="135"/>
      <c r="I24" s="136">
        <f>I7+I11+I17+I22</f>
        <v>540000</v>
      </c>
    </row>
    <row r="25" ht="15" thickTop="1"/>
    <row r="26" spans="1:9" ht="14.25">
      <c r="A26" s="139"/>
      <c r="B26" s="139"/>
      <c r="C26" s="139"/>
      <c r="D26" s="139"/>
      <c r="E26" s="139"/>
      <c r="F26" s="139"/>
      <c r="G26" s="140"/>
      <c r="H26" s="140"/>
      <c r="I26" s="140"/>
    </row>
    <row r="27" spans="1:9" ht="14.25">
      <c r="A27" s="139"/>
      <c r="B27" s="139"/>
      <c r="C27" s="139"/>
      <c r="D27" s="139"/>
      <c r="E27" s="139"/>
      <c r="F27" s="139"/>
      <c r="G27" s="140"/>
      <c r="H27" s="140"/>
      <c r="I27" s="140"/>
    </row>
  </sheetData>
  <sheetProtection/>
  <mergeCells count="11">
    <mergeCell ref="G3:I3"/>
    <mergeCell ref="E3:E5"/>
    <mergeCell ref="F3:F5"/>
    <mergeCell ref="A3:A5"/>
    <mergeCell ref="B3:B5"/>
    <mergeCell ref="C3:C5"/>
    <mergeCell ref="D3:D5"/>
    <mergeCell ref="G24:H24"/>
    <mergeCell ref="A1:I1"/>
    <mergeCell ref="A2:I2"/>
    <mergeCell ref="G4:I4"/>
  </mergeCells>
  <printOptions/>
  <pageMargins left="0.54" right="0.15748031496062992" top="0.4" bottom="0.24" header="0.22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140" zoomScaleNormal="14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66" sqref="D66"/>
    </sheetView>
  </sheetViews>
  <sheetFormatPr defaultColWidth="9.140625" defaultRowHeight="12.75"/>
  <cols>
    <col min="1" max="1" width="4.57421875" style="71" bestFit="1" customWidth="1"/>
    <col min="2" max="2" width="10.28125" style="71" customWidth="1"/>
    <col min="3" max="3" width="12.140625" style="71" customWidth="1"/>
    <col min="4" max="4" width="12.28125" style="71" customWidth="1"/>
    <col min="5" max="5" width="15.140625" style="71" customWidth="1"/>
    <col min="6" max="6" width="5.7109375" style="71" customWidth="1"/>
    <col min="7" max="7" width="4.421875" style="71" customWidth="1"/>
    <col min="8" max="8" width="4.7109375" style="71" customWidth="1"/>
    <col min="9" max="9" width="6.7109375" style="97" customWidth="1"/>
    <col min="10" max="10" width="7.8515625" style="71" customWidth="1"/>
    <col min="11" max="11" width="7.7109375" style="97" customWidth="1"/>
    <col min="12" max="12" width="5.7109375" style="97" customWidth="1"/>
    <col min="13" max="13" width="7.7109375" style="71" customWidth="1"/>
    <col min="14" max="14" width="7.421875" style="97" customWidth="1"/>
    <col min="15" max="15" width="10.8515625" style="97" customWidth="1"/>
    <col min="16" max="16" width="8.421875" style="97" customWidth="1"/>
    <col min="17" max="17" width="8.57421875" style="97" customWidth="1"/>
    <col min="18" max="16384" width="9.140625" style="71" customWidth="1"/>
  </cols>
  <sheetData>
    <row r="1" spans="1:17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4" t="s">
        <v>8</v>
      </c>
      <c r="H3" s="4"/>
      <c r="I3" s="7" t="s">
        <v>9</v>
      </c>
      <c r="J3" s="8"/>
      <c r="K3" s="8"/>
      <c r="L3" s="8"/>
      <c r="M3" s="8"/>
      <c r="N3" s="8"/>
      <c r="O3" s="9" t="s">
        <v>10</v>
      </c>
      <c r="P3" s="10" t="s">
        <v>11</v>
      </c>
      <c r="Q3" s="10" t="s">
        <v>12</v>
      </c>
    </row>
    <row r="4" spans="1:17" s="2" customFormat="1" ht="18">
      <c r="A4" s="4"/>
      <c r="B4" s="4"/>
      <c r="C4" s="4"/>
      <c r="D4" s="11"/>
      <c r="E4" s="4"/>
      <c r="F4" s="12"/>
      <c r="G4" s="13" t="s">
        <v>13</v>
      </c>
      <c r="H4" s="13" t="s">
        <v>14</v>
      </c>
      <c r="I4" s="4" t="s">
        <v>15</v>
      </c>
      <c r="J4" s="4"/>
      <c r="K4" s="4"/>
      <c r="L4" s="4" t="s">
        <v>16</v>
      </c>
      <c r="M4" s="4"/>
      <c r="N4" s="4"/>
      <c r="O4" s="9"/>
      <c r="P4" s="10"/>
      <c r="Q4" s="10"/>
    </row>
    <row r="5" spans="1:17" s="2" customFormat="1" ht="18">
      <c r="A5" s="4"/>
      <c r="B5" s="4"/>
      <c r="C5" s="4"/>
      <c r="D5" s="14"/>
      <c r="E5" s="4"/>
      <c r="F5" s="15"/>
      <c r="G5" s="13"/>
      <c r="H5" s="13"/>
      <c r="I5" s="16" t="s">
        <v>17</v>
      </c>
      <c r="J5" s="17" t="s">
        <v>18</v>
      </c>
      <c r="K5" s="16" t="s">
        <v>19</v>
      </c>
      <c r="L5" s="16" t="s">
        <v>17</v>
      </c>
      <c r="M5" s="17" t="s">
        <v>18</v>
      </c>
      <c r="N5" s="16" t="s">
        <v>19</v>
      </c>
      <c r="O5" s="9"/>
      <c r="P5" s="10"/>
      <c r="Q5" s="10"/>
    </row>
    <row r="6" spans="1:17" s="2" customFormat="1" ht="18">
      <c r="A6" s="18">
        <v>1</v>
      </c>
      <c r="B6" s="19" t="s">
        <v>20</v>
      </c>
      <c r="C6" s="19" t="s">
        <v>21</v>
      </c>
      <c r="D6" s="20" t="s">
        <v>22</v>
      </c>
      <c r="E6" s="21" t="s">
        <v>23</v>
      </c>
      <c r="F6" s="22" t="s">
        <v>24</v>
      </c>
      <c r="G6" s="23"/>
      <c r="H6" s="23" t="s">
        <v>25</v>
      </c>
      <c r="I6" s="24">
        <v>9000</v>
      </c>
      <c r="J6" s="25" t="s">
        <v>26</v>
      </c>
      <c r="K6" s="24">
        <f aca="true" t="shared" si="0" ref="K6:K15">I6*3</f>
        <v>27000</v>
      </c>
      <c r="L6" s="24">
        <v>450</v>
      </c>
      <c r="M6" s="25" t="s">
        <v>26</v>
      </c>
      <c r="N6" s="24">
        <f aca="true" t="shared" si="1" ref="N6:N15">L6*3</f>
        <v>1350</v>
      </c>
      <c r="O6" s="24">
        <f aca="true" t="shared" si="2" ref="O6:O15">K6+N6</f>
        <v>28350</v>
      </c>
      <c r="P6" s="21">
        <f aca="true" t="shared" si="3" ref="P6:P12">9450*3</f>
        <v>28350</v>
      </c>
      <c r="Q6" s="21">
        <f aca="true" t="shared" si="4" ref="Q6:Q15">O6-P6</f>
        <v>0</v>
      </c>
    </row>
    <row r="7" spans="1:17" s="2" customFormat="1" ht="18">
      <c r="A7" s="18">
        <v>2</v>
      </c>
      <c r="B7" s="26"/>
      <c r="C7" s="26"/>
      <c r="D7" s="27"/>
      <c r="E7" s="21" t="s">
        <v>27</v>
      </c>
      <c r="F7" s="22" t="s">
        <v>24</v>
      </c>
      <c r="G7" s="23"/>
      <c r="H7" s="23" t="s">
        <v>25</v>
      </c>
      <c r="I7" s="24">
        <v>9000</v>
      </c>
      <c r="J7" s="25" t="s">
        <v>26</v>
      </c>
      <c r="K7" s="24">
        <f t="shared" si="0"/>
        <v>27000</v>
      </c>
      <c r="L7" s="24">
        <v>450</v>
      </c>
      <c r="M7" s="25" t="s">
        <v>26</v>
      </c>
      <c r="N7" s="24">
        <f t="shared" si="1"/>
        <v>1350</v>
      </c>
      <c r="O7" s="24">
        <f t="shared" si="2"/>
        <v>28350</v>
      </c>
      <c r="P7" s="21">
        <f t="shared" si="3"/>
        <v>28350</v>
      </c>
      <c r="Q7" s="21">
        <f t="shared" si="4"/>
        <v>0</v>
      </c>
    </row>
    <row r="8" spans="1:17" s="2" customFormat="1" ht="18">
      <c r="A8" s="18">
        <v>3</v>
      </c>
      <c r="B8" s="26"/>
      <c r="C8" s="26"/>
      <c r="D8" s="20" t="s">
        <v>28</v>
      </c>
      <c r="E8" s="21" t="s">
        <v>29</v>
      </c>
      <c r="F8" s="22" t="s">
        <v>24</v>
      </c>
      <c r="G8" s="23"/>
      <c r="H8" s="23" t="s">
        <v>25</v>
      </c>
      <c r="I8" s="24">
        <v>9000</v>
      </c>
      <c r="J8" s="25" t="s">
        <v>26</v>
      </c>
      <c r="K8" s="24">
        <f t="shared" si="0"/>
        <v>27000</v>
      </c>
      <c r="L8" s="24">
        <v>450</v>
      </c>
      <c r="M8" s="25" t="s">
        <v>26</v>
      </c>
      <c r="N8" s="24">
        <f t="shared" si="1"/>
        <v>1350</v>
      </c>
      <c r="O8" s="24">
        <f t="shared" si="2"/>
        <v>28350</v>
      </c>
      <c r="P8" s="21">
        <f t="shared" si="3"/>
        <v>28350</v>
      </c>
      <c r="Q8" s="21">
        <f t="shared" si="4"/>
        <v>0</v>
      </c>
    </row>
    <row r="9" spans="1:17" s="2" customFormat="1" ht="18">
      <c r="A9" s="18">
        <v>4</v>
      </c>
      <c r="B9" s="26"/>
      <c r="C9" s="26"/>
      <c r="D9" s="28" t="s">
        <v>30</v>
      </c>
      <c r="E9" s="21" t="s">
        <v>31</v>
      </c>
      <c r="F9" s="22" t="s">
        <v>24</v>
      </c>
      <c r="G9" s="23"/>
      <c r="H9" s="23" t="s">
        <v>25</v>
      </c>
      <c r="I9" s="24">
        <v>9000</v>
      </c>
      <c r="J9" s="25" t="s">
        <v>26</v>
      </c>
      <c r="K9" s="24">
        <f t="shared" si="0"/>
        <v>27000</v>
      </c>
      <c r="L9" s="24">
        <v>450</v>
      </c>
      <c r="M9" s="25" t="s">
        <v>26</v>
      </c>
      <c r="N9" s="24">
        <f t="shared" si="1"/>
        <v>1350</v>
      </c>
      <c r="O9" s="24">
        <f t="shared" si="2"/>
        <v>28350</v>
      </c>
      <c r="P9" s="21">
        <f t="shared" si="3"/>
        <v>28350</v>
      </c>
      <c r="Q9" s="21">
        <f t="shared" si="4"/>
        <v>0</v>
      </c>
    </row>
    <row r="10" spans="1:17" s="2" customFormat="1" ht="18">
      <c r="A10" s="18">
        <v>5</v>
      </c>
      <c r="B10" s="26"/>
      <c r="C10" s="26"/>
      <c r="D10" s="20" t="s">
        <v>32</v>
      </c>
      <c r="E10" s="21" t="s">
        <v>33</v>
      </c>
      <c r="F10" s="22" t="s">
        <v>24</v>
      </c>
      <c r="G10" s="23"/>
      <c r="H10" s="23" t="s">
        <v>25</v>
      </c>
      <c r="I10" s="24">
        <v>9000</v>
      </c>
      <c r="J10" s="25" t="s">
        <v>26</v>
      </c>
      <c r="K10" s="24">
        <f t="shared" si="0"/>
        <v>27000</v>
      </c>
      <c r="L10" s="24">
        <v>450</v>
      </c>
      <c r="M10" s="25" t="s">
        <v>26</v>
      </c>
      <c r="N10" s="24">
        <f t="shared" si="1"/>
        <v>1350</v>
      </c>
      <c r="O10" s="24">
        <f t="shared" si="2"/>
        <v>28350</v>
      </c>
      <c r="P10" s="21">
        <f t="shared" si="3"/>
        <v>28350</v>
      </c>
      <c r="Q10" s="21">
        <f t="shared" si="4"/>
        <v>0</v>
      </c>
    </row>
    <row r="11" spans="1:17" s="2" customFormat="1" ht="18">
      <c r="A11" s="18">
        <v>6</v>
      </c>
      <c r="B11" s="26"/>
      <c r="C11" s="26"/>
      <c r="D11" s="20" t="s">
        <v>34</v>
      </c>
      <c r="E11" s="21" t="s">
        <v>35</v>
      </c>
      <c r="F11" s="22" t="s">
        <v>24</v>
      </c>
      <c r="G11" s="23"/>
      <c r="H11" s="23" t="s">
        <v>25</v>
      </c>
      <c r="I11" s="24">
        <v>9000</v>
      </c>
      <c r="J11" s="25" t="s">
        <v>26</v>
      </c>
      <c r="K11" s="24">
        <f t="shared" si="0"/>
        <v>27000</v>
      </c>
      <c r="L11" s="24">
        <v>450</v>
      </c>
      <c r="M11" s="25" t="s">
        <v>26</v>
      </c>
      <c r="N11" s="24">
        <f t="shared" si="1"/>
        <v>1350</v>
      </c>
      <c r="O11" s="24">
        <f t="shared" si="2"/>
        <v>28350</v>
      </c>
      <c r="P11" s="21">
        <f t="shared" si="3"/>
        <v>28350</v>
      </c>
      <c r="Q11" s="21">
        <f t="shared" si="4"/>
        <v>0</v>
      </c>
    </row>
    <row r="12" spans="1:17" s="2" customFormat="1" ht="18">
      <c r="A12" s="18">
        <v>7</v>
      </c>
      <c r="B12" s="26"/>
      <c r="C12" s="26"/>
      <c r="D12" s="20"/>
      <c r="E12" s="21" t="s">
        <v>36</v>
      </c>
      <c r="F12" s="22" t="s">
        <v>24</v>
      </c>
      <c r="G12" s="23" t="s">
        <v>25</v>
      </c>
      <c r="H12" s="23"/>
      <c r="I12" s="24">
        <v>9000</v>
      </c>
      <c r="J12" s="25" t="s">
        <v>26</v>
      </c>
      <c r="K12" s="24">
        <f t="shared" si="0"/>
        <v>27000</v>
      </c>
      <c r="L12" s="24">
        <v>450</v>
      </c>
      <c r="M12" s="25" t="s">
        <v>26</v>
      </c>
      <c r="N12" s="24">
        <f t="shared" si="1"/>
        <v>1350</v>
      </c>
      <c r="O12" s="24">
        <f t="shared" si="2"/>
        <v>28350</v>
      </c>
      <c r="P12" s="21">
        <f t="shared" si="3"/>
        <v>28350</v>
      </c>
      <c r="Q12" s="21">
        <f t="shared" si="4"/>
        <v>0</v>
      </c>
    </row>
    <row r="13" spans="1:17" s="2" customFormat="1" ht="18">
      <c r="A13" s="18">
        <v>8</v>
      </c>
      <c r="B13" s="19" t="s">
        <v>37</v>
      </c>
      <c r="C13" s="26"/>
      <c r="D13" s="20" t="s">
        <v>38</v>
      </c>
      <c r="E13" s="21" t="s">
        <v>39</v>
      </c>
      <c r="F13" s="22" t="s">
        <v>40</v>
      </c>
      <c r="G13" s="23"/>
      <c r="H13" s="23" t="s">
        <v>25</v>
      </c>
      <c r="I13" s="24">
        <v>9000</v>
      </c>
      <c r="J13" s="25" t="s">
        <v>26</v>
      </c>
      <c r="K13" s="24">
        <f t="shared" si="0"/>
        <v>27000</v>
      </c>
      <c r="L13" s="24">
        <v>450</v>
      </c>
      <c r="M13" s="25" t="s">
        <v>26</v>
      </c>
      <c r="N13" s="24">
        <f t="shared" si="1"/>
        <v>1350</v>
      </c>
      <c r="O13" s="24">
        <f t="shared" si="2"/>
        <v>28350</v>
      </c>
      <c r="P13" s="21">
        <v>47025</v>
      </c>
      <c r="Q13" s="21">
        <f t="shared" si="4"/>
        <v>-18675</v>
      </c>
    </row>
    <row r="14" spans="1:17" s="2" customFormat="1" ht="18">
      <c r="A14" s="18">
        <v>9</v>
      </c>
      <c r="B14" s="26"/>
      <c r="C14" s="26"/>
      <c r="D14" s="29" t="s">
        <v>41</v>
      </c>
      <c r="E14" s="21" t="s">
        <v>42</v>
      </c>
      <c r="F14" s="22" t="s">
        <v>24</v>
      </c>
      <c r="G14" s="23" t="s">
        <v>25</v>
      </c>
      <c r="H14" s="23"/>
      <c r="I14" s="24">
        <v>9000</v>
      </c>
      <c r="J14" s="25" t="s">
        <v>26</v>
      </c>
      <c r="K14" s="24">
        <f t="shared" si="0"/>
        <v>27000</v>
      </c>
      <c r="L14" s="24">
        <v>450</v>
      </c>
      <c r="M14" s="25" t="s">
        <v>26</v>
      </c>
      <c r="N14" s="24">
        <f t="shared" si="1"/>
        <v>1350</v>
      </c>
      <c r="O14" s="24">
        <f t="shared" si="2"/>
        <v>28350</v>
      </c>
      <c r="P14" s="21">
        <f>9450*3</f>
        <v>28350</v>
      </c>
      <c r="Q14" s="21">
        <f t="shared" si="4"/>
        <v>0</v>
      </c>
    </row>
    <row r="15" spans="1:17" s="2" customFormat="1" ht="18">
      <c r="A15" s="18">
        <v>10</v>
      </c>
      <c r="B15" s="30"/>
      <c r="C15" s="26"/>
      <c r="D15" s="27"/>
      <c r="E15" s="21" t="s">
        <v>43</v>
      </c>
      <c r="F15" s="22" t="s">
        <v>24</v>
      </c>
      <c r="G15" s="23"/>
      <c r="H15" s="23" t="s">
        <v>25</v>
      </c>
      <c r="I15" s="31">
        <v>9000</v>
      </c>
      <c r="J15" s="25" t="s">
        <v>26</v>
      </c>
      <c r="K15" s="24">
        <f t="shared" si="0"/>
        <v>27000</v>
      </c>
      <c r="L15" s="24">
        <v>450</v>
      </c>
      <c r="M15" s="25" t="s">
        <v>26</v>
      </c>
      <c r="N15" s="24">
        <f t="shared" si="1"/>
        <v>1350</v>
      </c>
      <c r="O15" s="31">
        <f t="shared" si="2"/>
        <v>28350</v>
      </c>
      <c r="P15" s="21">
        <f>9450*3</f>
        <v>28350</v>
      </c>
      <c r="Q15" s="21">
        <f t="shared" si="4"/>
        <v>0</v>
      </c>
    </row>
    <row r="16" spans="1:17" s="2" customFormat="1" ht="18.75" thickBot="1">
      <c r="A16" s="18"/>
      <c r="B16" s="30"/>
      <c r="C16" s="26"/>
      <c r="D16" s="27"/>
      <c r="E16" s="32" t="s">
        <v>44</v>
      </c>
      <c r="F16" s="22"/>
      <c r="G16" s="23"/>
      <c r="H16" s="23"/>
      <c r="I16" s="33">
        <f>SUM(I6:I15)</f>
        <v>90000</v>
      </c>
      <c r="J16" s="33"/>
      <c r="K16" s="33">
        <f aca="true" t="shared" si="5" ref="K16:Q16">SUM(K6:K15)</f>
        <v>270000</v>
      </c>
      <c r="L16" s="33">
        <f t="shared" si="5"/>
        <v>4500</v>
      </c>
      <c r="M16" s="33">
        <f t="shared" si="5"/>
        <v>0</v>
      </c>
      <c r="N16" s="33">
        <f t="shared" si="5"/>
        <v>13500</v>
      </c>
      <c r="O16" s="34">
        <f t="shared" si="5"/>
        <v>283500</v>
      </c>
      <c r="P16" s="33">
        <f t="shared" si="5"/>
        <v>302175</v>
      </c>
      <c r="Q16" s="33">
        <f t="shared" si="5"/>
        <v>-18675</v>
      </c>
    </row>
    <row r="17" spans="1:17" s="2" customFormat="1" ht="18.75" thickTop="1">
      <c r="A17" s="35"/>
      <c r="B17" s="35"/>
      <c r="C17" s="35"/>
      <c r="D17" s="36"/>
      <c r="E17" s="35"/>
      <c r="F17" s="37"/>
      <c r="G17" s="37"/>
      <c r="H17" s="37"/>
      <c r="I17" s="38"/>
      <c r="J17" s="35"/>
      <c r="K17" s="38"/>
      <c r="L17" s="38"/>
      <c r="M17" s="35"/>
      <c r="N17" s="38"/>
      <c r="O17" s="38"/>
      <c r="P17" s="39"/>
      <c r="Q17" s="39"/>
    </row>
    <row r="18" spans="1:17" s="2" customFormat="1" ht="18">
      <c r="A18" s="40">
        <v>1</v>
      </c>
      <c r="B18" s="40" t="s">
        <v>45</v>
      </c>
      <c r="C18" s="40" t="s">
        <v>46</v>
      </c>
      <c r="D18" s="40" t="s">
        <v>47</v>
      </c>
      <c r="E18" s="40" t="s">
        <v>48</v>
      </c>
      <c r="F18" s="41" t="s">
        <v>49</v>
      </c>
      <c r="G18" s="40"/>
      <c r="H18" s="42" t="s">
        <v>25</v>
      </c>
      <c r="I18" s="43">
        <v>9000</v>
      </c>
      <c r="J18" s="44" t="s">
        <v>50</v>
      </c>
      <c r="K18" s="45">
        <f>I18*3</f>
        <v>27000</v>
      </c>
      <c r="L18" s="46">
        <v>450</v>
      </c>
      <c r="M18" s="44" t="s">
        <v>50</v>
      </c>
      <c r="N18" s="45">
        <f>L18*3</f>
        <v>1350</v>
      </c>
      <c r="O18" s="47">
        <f>K18+N18</f>
        <v>28350</v>
      </c>
      <c r="P18" s="48">
        <f>9597*3</f>
        <v>28791</v>
      </c>
      <c r="Q18" s="48">
        <f>O18-P18</f>
        <v>-441</v>
      </c>
    </row>
    <row r="19" spans="1:17" s="2" customFormat="1" ht="18">
      <c r="A19" s="40">
        <v>2</v>
      </c>
      <c r="B19" s="40" t="s">
        <v>51</v>
      </c>
      <c r="C19" s="40"/>
      <c r="D19" s="40"/>
      <c r="E19" s="40" t="s">
        <v>52</v>
      </c>
      <c r="F19" s="49" t="s">
        <v>24</v>
      </c>
      <c r="G19" s="40"/>
      <c r="H19" s="50" t="s">
        <v>25</v>
      </c>
      <c r="I19" s="40" t="s">
        <v>53</v>
      </c>
      <c r="J19" s="44"/>
      <c r="K19" s="45"/>
      <c r="L19" s="46"/>
      <c r="M19" s="44"/>
      <c r="N19" s="45"/>
      <c r="O19" s="47"/>
      <c r="P19" s="48"/>
      <c r="Q19" s="48"/>
    </row>
    <row r="20" spans="1:17" s="2" customFormat="1" ht="18">
      <c r="A20" s="40">
        <v>3</v>
      </c>
      <c r="B20" s="40"/>
      <c r="C20" s="40"/>
      <c r="D20" s="40" t="s">
        <v>54</v>
      </c>
      <c r="E20" s="40" t="s">
        <v>55</v>
      </c>
      <c r="F20" s="41" t="s">
        <v>56</v>
      </c>
      <c r="G20" s="40"/>
      <c r="H20" s="50" t="s">
        <v>25</v>
      </c>
      <c r="I20" s="43">
        <v>9000</v>
      </c>
      <c r="J20" s="44" t="s">
        <v>26</v>
      </c>
      <c r="K20" s="45">
        <f>I20*3</f>
        <v>27000</v>
      </c>
      <c r="L20" s="46">
        <v>450</v>
      </c>
      <c r="M20" s="44" t="s">
        <v>26</v>
      </c>
      <c r="N20" s="45">
        <f>L20*3</f>
        <v>1350</v>
      </c>
      <c r="O20" s="47">
        <f>K20+N20</f>
        <v>28350</v>
      </c>
      <c r="P20" s="48">
        <f>9450*3</f>
        <v>28350</v>
      </c>
      <c r="Q20" s="48">
        <f>O20-P20</f>
        <v>0</v>
      </c>
    </row>
    <row r="21" spans="1:17" s="2" customFormat="1" ht="18">
      <c r="A21" s="40">
        <v>4</v>
      </c>
      <c r="B21" s="40"/>
      <c r="C21" s="40"/>
      <c r="D21" s="40"/>
      <c r="E21" s="40" t="s">
        <v>57</v>
      </c>
      <c r="F21" s="49" t="s">
        <v>24</v>
      </c>
      <c r="G21" s="40"/>
      <c r="H21" s="50" t="s">
        <v>25</v>
      </c>
      <c r="I21" s="43">
        <v>9000</v>
      </c>
      <c r="J21" s="44" t="s">
        <v>26</v>
      </c>
      <c r="K21" s="45">
        <f>I21*3</f>
        <v>27000</v>
      </c>
      <c r="L21" s="46">
        <v>450</v>
      </c>
      <c r="M21" s="44" t="s">
        <v>26</v>
      </c>
      <c r="N21" s="45">
        <f>L21*3</f>
        <v>1350</v>
      </c>
      <c r="O21" s="47">
        <f>K21+N21</f>
        <v>28350</v>
      </c>
      <c r="P21" s="48">
        <f>9450*3</f>
        <v>28350</v>
      </c>
      <c r="Q21" s="48">
        <f>O21-P21</f>
        <v>0</v>
      </c>
    </row>
    <row r="22" spans="1:17" s="2" customFormat="1" ht="18">
      <c r="A22" s="40">
        <v>5</v>
      </c>
      <c r="B22" s="40"/>
      <c r="C22" s="40"/>
      <c r="D22" s="40" t="s">
        <v>58</v>
      </c>
      <c r="E22" s="40" t="s">
        <v>59</v>
      </c>
      <c r="F22" s="41" t="s">
        <v>56</v>
      </c>
      <c r="G22" s="40"/>
      <c r="H22" s="42" t="s">
        <v>25</v>
      </c>
      <c r="I22" s="43">
        <v>9000</v>
      </c>
      <c r="J22" s="44" t="s">
        <v>26</v>
      </c>
      <c r="K22" s="45">
        <f>I22*3</f>
        <v>27000</v>
      </c>
      <c r="L22" s="46">
        <v>450</v>
      </c>
      <c r="M22" s="44" t="s">
        <v>26</v>
      </c>
      <c r="N22" s="45">
        <f>L22*3</f>
        <v>1350</v>
      </c>
      <c r="O22" s="47">
        <f>K22+N22</f>
        <v>28350</v>
      </c>
      <c r="P22" s="48">
        <f>9597*3</f>
        <v>28791</v>
      </c>
      <c r="Q22" s="48">
        <f>O22-P22</f>
        <v>-441</v>
      </c>
    </row>
    <row r="23" spans="1:17" s="2" customFormat="1" ht="18">
      <c r="A23" s="40">
        <v>6</v>
      </c>
      <c r="B23" s="40"/>
      <c r="C23" s="40"/>
      <c r="D23" s="40"/>
      <c r="E23" s="40" t="s">
        <v>60</v>
      </c>
      <c r="F23" s="49" t="s">
        <v>24</v>
      </c>
      <c r="G23" s="40"/>
      <c r="H23" s="50" t="s">
        <v>25</v>
      </c>
      <c r="I23" s="43">
        <v>9000</v>
      </c>
      <c r="J23" s="44" t="s">
        <v>26</v>
      </c>
      <c r="K23" s="45">
        <f>I23*3</f>
        <v>27000</v>
      </c>
      <c r="L23" s="46">
        <v>450</v>
      </c>
      <c r="M23" s="44" t="s">
        <v>26</v>
      </c>
      <c r="N23" s="45">
        <f>L23*3</f>
        <v>1350</v>
      </c>
      <c r="O23" s="47">
        <f>K23+N23</f>
        <v>28350</v>
      </c>
      <c r="P23" s="48">
        <f>9597*3</f>
        <v>28791</v>
      </c>
      <c r="Q23" s="48">
        <f>O23-P23</f>
        <v>-441</v>
      </c>
    </row>
    <row r="24" spans="1:17" s="2" customFormat="1" ht="18.75" thickBot="1">
      <c r="A24" s="40"/>
      <c r="B24" s="40" t="s">
        <v>61</v>
      </c>
      <c r="C24" s="40"/>
      <c r="D24" s="40"/>
      <c r="E24" s="51" t="s">
        <v>44</v>
      </c>
      <c r="F24" s="49"/>
      <c r="G24" s="52"/>
      <c r="H24" s="53"/>
      <c r="I24" s="54">
        <f>SUM(I18:I23)</f>
        <v>45000</v>
      </c>
      <c r="J24" s="54"/>
      <c r="K24" s="54">
        <f>SUM(K18:K23)</f>
        <v>135000</v>
      </c>
      <c r="L24" s="54">
        <f>SUM(L18:L23)</f>
        <v>2250</v>
      </c>
      <c r="M24" s="54"/>
      <c r="N24" s="54">
        <f>SUM(N18:N23)</f>
        <v>6750</v>
      </c>
      <c r="O24" s="55">
        <f>SUM(O18:O23)</f>
        <v>141750</v>
      </c>
      <c r="P24" s="56">
        <f>SUM(P18:P23)</f>
        <v>143073</v>
      </c>
      <c r="Q24" s="56">
        <f>SUM(Q18:Q23)</f>
        <v>-1323</v>
      </c>
    </row>
    <row r="25" spans="1:17" s="2" customFormat="1" ht="18.75" thickTop="1">
      <c r="A25" s="57"/>
      <c r="B25" s="57"/>
      <c r="C25" s="57"/>
      <c r="D25" s="58"/>
      <c r="E25" s="57"/>
      <c r="F25" s="59"/>
      <c r="G25" s="59"/>
      <c r="H25" s="59"/>
      <c r="I25" s="60"/>
      <c r="J25" s="57"/>
      <c r="K25" s="60"/>
      <c r="L25" s="60"/>
      <c r="M25" s="57"/>
      <c r="N25" s="60"/>
      <c r="O25" s="60"/>
      <c r="P25" s="61"/>
      <c r="Q25" s="61"/>
    </row>
    <row r="26" spans="1:17" s="2" customFormat="1" ht="18">
      <c r="A26" s="40">
        <v>1</v>
      </c>
      <c r="B26" s="40" t="s">
        <v>45</v>
      </c>
      <c r="C26" s="40" t="s">
        <v>62</v>
      </c>
      <c r="D26" s="40" t="s">
        <v>63</v>
      </c>
      <c r="E26" s="40" t="s">
        <v>64</v>
      </c>
      <c r="F26" s="49" t="s">
        <v>24</v>
      </c>
      <c r="G26" s="50" t="s">
        <v>25</v>
      </c>
      <c r="H26" s="53"/>
      <c r="I26" s="43">
        <v>9000</v>
      </c>
      <c r="J26" s="44" t="s">
        <v>26</v>
      </c>
      <c r="K26" s="47">
        <f>I26*3</f>
        <v>27000</v>
      </c>
      <c r="L26" s="47">
        <v>450</v>
      </c>
      <c r="M26" s="44" t="s">
        <v>26</v>
      </c>
      <c r="N26" s="47">
        <f>L26*3</f>
        <v>1350</v>
      </c>
      <c r="O26" s="47">
        <f>K26+N26</f>
        <v>28350</v>
      </c>
      <c r="P26" s="47">
        <f>9450*3</f>
        <v>28350</v>
      </c>
      <c r="Q26" s="47">
        <f>O26-P26</f>
        <v>0</v>
      </c>
    </row>
    <row r="27" spans="1:17" s="2" customFormat="1" ht="18">
      <c r="A27" s="40">
        <v>2</v>
      </c>
      <c r="B27" s="40"/>
      <c r="C27" s="40"/>
      <c r="D27" s="40"/>
      <c r="E27" s="40" t="s">
        <v>65</v>
      </c>
      <c r="F27" s="49" t="s">
        <v>24</v>
      </c>
      <c r="G27" s="50" t="s">
        <v>25</v>
      </c>
      <c r="H27" s="53"/>
      <c r="I27" s="62">
        <v>9000</v>
      </c>
      <c r="J27" s="44" t="s">
        <v>26</v>
      </c>
      <c r="K27" s="47">
        <f>I27*3</f>
        <v>27000</v>
      </c>
      <c r="L27" s="63">
        <v>450</v>
      </c>
      <c r="M27" s="44" t="s">
        <v>26</v>
      </c>
      <c r="N27" s="47">
        <f>L27*3</f>
        <v>1350</v>
      </c>
      <c r="O27" s="63">
        <f>K27+N27</f>
        <v>28350</v>
      </c>
      <c r="P27" s="47">
        <f>9450*3</f>
        <v>28350</v>
      </c>
      <c r="Q27" s="63">
        <f>O27-P27</f>
        <v>0</v>
      </c>
    </row>
    <row r="28" spans="1:17" s="2" customFormat="1" ht="18.75" thickBot="1">
      <c r="A28" s="40"/>
      <c r="B28" s="40"/>
      <c r="C28" s="40"/>
      <c r="D28" s="40"/>
      <c r="E28" s="51" t="s">
        <v>44</v>
      </c>
      <c r="F28" s="49"/>
      <c r="G28" s="52"/>
      <c r="H28" s="53"/>
      <c r="I28" s="54">
        <f>SUM(I26:I27)</f>
        <v>18000</v>
      </c>
      <c r="J28" s="54"/>
      <c r="K28" s="54">
        <f>SUM(K26:K27)</f>
        <v>54000</v>
      </c>
      <c r="L28" s="54">
        <f>SUM(L26:L27)</f>
        <v>900</v>
      </c>
      <c r="M28" s="54"/>
      <c r="N28" s="54">
        <f>SUM(N26:N27)</f>
        <v>2700</v>
      </c>
      <c r="O28" s="55">
        <f>SUM(O26:O27)</f>
        <v>56700</v>
      </c>
      <c r="P28" s="54">
        <f>SUM(P26:P27)</f>
        <v>56700</v>
      </c>
      <c r="Q28" s="55">
        <f>SUM(Q26:Q27)</f>
        <v>0</v>
      </c>
    </row>
    <row r="29" spans="1:17" s="2" customFormat="1" ht="18.75" thickTop="1">
      <c r="A29" s="57"/>
      <c r="B29" s="57"/>
      <c r="C29" s="57"/>
      <c r="D29" s="58"/>
      <c r="E29" s="57"/>
      <c r="F29" s="59"/>
      <c r="G29" s="59"/>
      <c r="H29" s="59"/>
      <c r="I29" s="60"/>
      <c r="J29" s="57"/>
      <c r="K29" s="60"/>
      <c r="L29" s="60"/>
      <c r="M29" s="57"/>
      <c r="N29" s="60"/>
      <c r="O29" s="60"/>
      <c r="P29" s="61"/>
      <c r="Q29" s="61"/>
    </row>
    <row r="30" spans="1:17" s="2" customFormat="1" ht="18">
      <c r="A30" s="40">
        <v>1</v>
      </c>
      <c r="B30" s="64" t="s">
        <v>66</v>
      </c>
      <c r="C30" s="64" t="s">
        <v>67</v>
      </c>
      <c r="D30" s="40" t="s">
        <v>68</v>
      </c>
      <c r="E30" s="65" t="s">
        <v>69</v>
      </c>
      <c r="F30" s="40" t="s">
        <v>24</v>
      </c>
      <c r="G30" s="40"/>
      <c r="H30" s="66" t="s">
        <v>25</v>
      </c>
      <c r="I30" s="43">
        <v>9000</v>
      </c>
      <c r="J30" s="67" t="s">
        <v>26</v>
      </c>
      <c r="K30" s="68">
        <f aca="true" t="shared" si="6" ref="K30:K41">I30*3</f>
        <v>27000</v>
      </c>
      <c r="L30" s="68">
        <v>450</v>
      </c>
      <c r="M30" s="67" t="s">
        <v>26</v>
      </c>
      <c r="N30" s="68">
        <f aca="true" t="shared" si="7" ref="N30:N41">L30*3</f>
        <v>1350</v>
      </c>
      <c r="O30" s="68">
        <f aca="true" t="shared" si="8" ref="O30:O41">K30+N30</f>
        <v>28350</v>
      </c>
      <c r="P30" s="61"/>
      <c r="Q30" s="61"/>
    </row>
    <row r="31" spans="1:17" s="2" customFormat="1" ht="18">
      <c r="A31" s="40">
        <v>2</v>
      </c>
      <c r="B31" s="64"/>
      <c r="C31" s="64"/>
      <c r="D31" s="40"/>
      <c r="E31" s="65" t="s">
        <v>70</v>
      </c>
      <c r="F31" s="40" t="s">
        <v>24</v>
      </c>
      <c r="G31" s="40"/>
      <c r="H31" s="66" t="s">
        <v>25</v>
      </c>
      <c r="I31" s="43">
        <v>9000</v>
      </c>
      <c r="J31" s="67" t="s">
        <v>26</v>
      </c>
      <c r="K31" s="68">
        <f t="shared" si="6"/>
        <v>27000</v>
      </c>
      <c r="L31" s="68">
        <v>450</v>
      </c>
      <c r="M31" s="67" t="s">
        <v>26</v>
      </c>
      <c r="N31" s="68">
        <f t="shared" si="7"/>
        <v>1350</v>
      </c>
      <c r="O31" s="68">
        <f t="shared" si="8"/>
        <v>28350</v>
      </c>
      <c r="P31" s="61"/>
      <c r="Q31" s="61"/>
    </row>
    <row r="32" spans="1:17" s="2" customFormat="1" ht="18">
      <c r="A32" s="40">
        <v>3</v>
      </c>
      <c r="B32" s="64"/>
      <c r="C32" s="64"/>
      <c r="D32" s="40"/>
      <c r="E32" s="65" t="s">
        <v>71</v>
      </c>
      <c r="F32" s="40" t="s">
        <v>24</v>
      </c>
      <c r="G32" s="40"/>
      <c r="H32" s="66" t="s">
        <v>25</v>
      </c>
      <c r="I32" s="43">
        <v>9000</v>
      </c>
      <c r="J32" s="67" t="s">
        <v>26</v>
      </c>
      <c r="K32" s="68">
        <f t="shared" si="6"/>
        <v>27000</v>
      </c>
      <c r="L32" s="68">
        <v>450</v>
      </c>
      <c r="M32" s="67" t="s">
        <v>26</v>
      </c>
      <c r="N32" s="68">
        <f t="shared" si="7"/>
        <v>1350</v>
      </c>
      <c r="O32" s="68">
        <f t="shared" si="8"/>
        <v>28350</v>
      </c>
      <c r="P32" s="61"/>
      <c r="Q32" s="61"/>
    </row>
    <row r="33" spans="1:17" s="2" customFormat="1" ht="18">
      <c r="A33" s="40">
        <v>4</v>
      </c>
      <c r="B33" s="64"/>
      <c r="C33" s="64"/>
      <c r="D33" s="40"/>
      <c r="E33" s="65" t="s">
        <v>72</v>
      </c>
      <c r="F33" s="40" t="s">
        <v>24</v>
      </c>
      <c r="G33" s="40"/>
      <c r="H33" s="66" t="s">
        <v>25</v>
      </c>
      <c r="I33" s="43">
        <v>9000</v>
      </c>
      <c r="J33" s="67" t="s">
        <v>26</v>
      </c>
      <c r="K33" s="68">
        <f t="shared" si="6"/>
        <v>27000</v>
      </c>
      <c r="L33" s="68">
        <v>450</v>
      </c>
      <c r="M33" s="67" t="s">
        <v>26</v>
      </c>
      <c r="N33" s="68">
        <f t="shared" si="7"/>
        <v>1350</v>
      </c>
      <c r="O33" s="68">
        <f t="shared" si="8"/>
        <v>28350</v>
      </c>
      <c r="P33" s="61"/>
      <c r="Q33" s="61"/>
    </row>
    <row r="34" spans="1:17" s="2" customFormat="1" ht="18">
      <c r="A34" s="40">
        <v>5</v>
      </c>
      <c r="B34" s="64"/>
      <c r="C34" s="64"/>
      <c r="D34" s="40"/>
      <c r="E34" s="65" t="s">
        <v>73</v>
      </c>
      <c r="F34" s="40" t="s">
        <v>24</v>
      </c>
      <c r="G34" s="40"/>
      <c r="H34" s="66" t="s">
        <v>25</v>
      </c>
      <c r="I34" s="43">
        <v>9000</v>
      </c>
      <c r="J34" s="67" t="s">
        <v>26</v>
      </c>
      <c r="K34" s="68">
        <f t="shared" si="6"/>
        <v>27000</v>
      </c>
      <c r="L34" s="68">
        <v>450</v>
      </c>
      <c r="M34" s="67" t="s">
        <v>26</v>
      </c>
      <c r="N34" s="68">
        <f t="shared" si="7"/>
        <v>1350</v>
      </c>
      <c r="O34" s="68">
        <f t="shared" si="8"/>
        <v>28350</v>
      </c>
      <c r="P34" s="61"/>
      <c r="Q34" s="61"/>
    </row>
    <row r="35" spans="1:17" s="2" customFormat="1" ht="18">
      <c r="A35" s="40">
        <v>6</v>
      </c>
      <c r="B35" s="64"/>
      <c r="C35" s="64"/>
      <c r="D35" s="40"/>
      <c r="E35" s="65" t="s">
        <v>74</v>
      </c>
      <c r="F35" s="40" t="s">
        <v>24</v>
      </c>
      <c r="G35" s="40"/>
      <c r="H35" s="66" t="s">
        <v>25</v>
      </c>
      <c r="I35" s="43">
        <v>9000</v>
      </c>
      <c r="J35" s="67" t="s">
        <v>26</v>
      </c>
      <c r="K35" s="68">
        <f t="shared" si="6"/>
        <v>27000</v>
      </c>
      <c r="L35" s="68">
        <v>450</v>
      </c>
      <c r="M35" s="67" t="s">
        <v>26</v>
      </c>
      <c r="N35" s="68">
        <f t="shared" si="7"/>
        <v>1350</v>
      </c>
      <c r="O35" s="68">
        <f t="shared" si="8"/>
        <v>28350</v>
      </c>
      <c r="P35" s="61"/>
      <c r="Q35" s="61"/>
    </row>
    <row r="36" spans="1:17" s="2" customFormat="1" ht="18">
      <c r="A36" s="40">
        <v>7</v>
      </c>
      <c r="B36" s="64"/>
      <c r="C36" s="64"/>
      <c r="D36" s="40"/>
      <c r="E36" s="65" t="s">
        <v>75</v>
      </c>
      <c r="F36" s="40" t="s">
        <v>24</v>
      </c>
      <c r="G36" s="40"/>
      <c r="H36" s="66" t="s">
        <v>25</v>
      </c>
      <c r="I36" s="43">
        <v>9000</v>
      </c>
      <c r="J36" s="67" t="s">
        <v>26</v>
      </c>
      <c r="K36" s="68">
        <f t="shared" si="6"/>
        <v>27000</v>
      </c>
      <c r="L36" s="68">
        <v>450</v>
      </c>
      <c r="M36" s="67" t="s">
        <v>26</v>
      </c>
      <c r="N36" s="68">
        <f t="shared" si="7"/>
        <v>1350</v>
      </c>
      <c r="O36" s="68">
        <f t="shared" si="8"/>
        <v>28350</v>
      </c>
      <c r="P36" s="61"/>
      <c r="Q36" s="61"/>
    </row>
    <row r="37" spans="1:22" ht="18">
      <c r="A37" s="40">
        <v>8</v>
      </c>
      <c r="B37" s="64"/>
      <c r="C37" s="64"/>
      <c r="D37" s="65" t="s">
        <v>76</v>
      </c>
      <c r="E37" s="65" t="s">
        <v>77</v>
      </c>
      <c r="F37" s="40" t="s">
        <v>24</v>
      </c>
      <c r="G37" s="40"/>
      <c r="H37" s="66" t="s">
        <v>25</v>
      </c>
      <c r="I37" s="43">
        <v>9000</v>
      </c>
      <c r="J37" s="67" t="s">
        <v>26</v>
      </c>
      <c r="K37" s="68">
        <f t="shared" si="6"/>
        <v>27000</v>
      </c>
      <c r="L37" s="68">
        <v>450</v>
      </c>
      <c r="M37" s="67" t="s">
        <v>26</v>
      </c>
      <c r="N37" s="68">
        <f t="shared" si="7"/>
        <v>1350</v>
      </c>
      <c r="O37" s="68">
        <f t="shared" si="8"/>
        <v>28350</v>
      </c>
      <c r="P37" s="61"/>
      <c r="Q37" s="61"/>
      <c r="R37" s="69"/>
      <c r="S37" s="70"/>
      <c r="T37" s="70"/>
      <c r="U37" s="70"/>
      <c r="V37" s="70"/>
    </row>
    <row r="38" spans="1:22" ht="18">
      <c r="A38" s="40">
        <v>9</v>
      </c>
      <c r="B38" s="64"/>
      <c r="C38" s="64"/>
      <c r="D38" s="40"/>
      <c r="E38" s="65" t="s">
        <v>78</v>
      </c>
      <c r="F38" s="40" t="s">
        <v>24</v>
      </c>
      <c r="G38" s="40"/>
      <c r="H38" s="66" t="s">
        <v>25</v>
      </c>
      <c r="I38" s="43">
        <v>9000</v>
      </c>
      <c r="J38" s="67" t="s">
        <v>26</v>
      </c>
      <c r="K38" s="68">
        <f t="shared" si="6"/>
        <v>27000</v>
      </c>
      <c r="L38" s="68">
        <v>450</v>
      </c>
      <c r="M38" s="67" t="s">
        <v>26</v>
      </c>
      <c r="N38" s="68">
        <f t="shared" si="7"/>
        <v>1350</v>
      </c>
      <c r="O38" s="68">
        <f t="shared" si="8"/>
        <v>28350</v>
      </c>
      <c r="P38" s="61"/>
      <c r="Q38" s="61"/>
      <c r="R38" s="69"/>
      <c r="S38" s="70"/>
      <c r="T38" s="70"/>
      <c r="U38" s="70"/>
      <c r="V38" s="70"/>
    </row>
    <row r="39" spans="1:22" ht="18">
      <c r="A39" s="40">
        <v>10</v>
      </c>
      <c r="B39" s="72"/>
      <c r="C39" s="64"/>
      <c r="D39" s="40"/>
      <c r="E39" s="65" t="s">
        <v>79</v>
      </c>
      <c r="F39" s="40" t="s">
        <v>24</v>
      </c>
      <c r="G39" s="40"/>
      <c r="H39" s="66" t="s">
        <v>25</v>
      </c>
      <c r="I39" s="43">
        <v>9000</v>
      </c>
      <c r="J39" s="67" t="s">
        <v>26</v>
      </c>
      <c r="K39" s="68">
        <f t="shared" si="6"/>
        <v>27000</v>
      </c>
      <c r="L39" s="68">
        <v>450</v>
      </c>
      <c r="M39" s="67" t="s">
        <v>26</v>
      </c>
      <c r="N39" s="68">
        <f t="shared" si="7"/>
        <v>1350</v>
      </c>
      <c r="O39" s="68">
        <f t="shared" si="8"/>
        <v>28350</v>
      </c>
      <c r="P39" s="61"/>
      <c r="Q39" s="61"/>
      <c r="R39" s="69"/>
      <c r="S39" s="70"/>
      <c r="T39" s="70"/>
      <c r="U39" s="70"/>
      <c r="V39" s="70"/>
    </row>
    <row r="40" spans="1:22" ht="18">
      <c r="A40" s="40">
        <v>11</v>
      </c>
      <c r="B40" s="64"/>
      <c r="C40" s="64"/>
      <c r="D40" s="40" t="s">
        <v>80</v>
      </c>
      <c r="E40" s="65" t="s">
        <v>81</v>
      </c>
      <c r="F40" s="40" t="s">
        <v>24</v>
      </c>
      <c r="G40" s="40"/>
      <c r="H40" s="66" t="s">
        <v>25</v>
      </c>
      <c r="I40" s="43">
        <v>9000</v>
      </c>
      <c r="J40" s="67" t="s">
        <v>26</v>
      </c>
      <c r="K40" s="68">
        <f t="shared" si="6"/>
        <v>27000</v>
      </c>
      <c r="L40" s="68">
        <v>450</v>
      </c>
      <c r="M40" s="67" t="s">
        <v>26</v>
      </c>
      <c r="N40" s="68">
        <f t="shared" si="7"/>
        <v>1350</v>
      </c>
      <c r="O40" s="68">
        <f t="shared" si="8"/>
        <v>28350</v>
      </c>
      <c r="P40" s="61"/>
      <c r="Q40" s="61"/>
      <c r="R40" s="69"/>
      <c r="S40" s="70"/>
      <c r="T40" s="70"/>
      <c r="U40" s="70"/>
      <c r="V40" s="70"/>
    </row>
    <row r="41" spans="1:22" ht="18">
      <c r="A41" s="40">
        <v>12</v>
      </c>
      <c r="B41" s="64"/>
      <c r="C41" s="64"/>
      <c r="D41" s="40"/>
      <c r="E41" s="65" t="s">
        <v>82</v>
      </c>
      <c r="F41" s="40" t="s">
        <v>24</v>
      </c>
      <c r="G41" s="40"/>
      <c r="H41" s="66" t="s">
        <v>25</v>
      </c>
      <c r="I41" s="43">
        <v>9000</v>
      </c>
      <c r="J41" s="67" t="s">
        <v>26</v>
      </c>
      <c r="K41" s="68">
        <f t="shared" si="6"/>
        <v>27000</v>
      </c>
      <c r="L41" s="68">
        <v>450</v>
      </c>
      <c r="M41" s="67" t="s">
        <v>26</v>
      </c>
      <c r="N41" s="68">
        <f t="shared" si="7"/>
        <v>1350</v>
      </c>
      <c r="O41" s="68">
        <f t="shared" si="8"/>
        <v>28350</v>
      </c>
      <c r="P41" s="73"/>
      <c r="Q41" s="73"/>
      <c r="R41" s="69"/>
      <c r="S41" s="70"/>
      <c r="T41" s="70"/>
      <c r="U41" s="70"/>
      <c r="V41" s="70"/>
    </row>
    <row r="42" spans="1:17" ht="18.75" thickBot="1">
      <c r="A42" s="40"/>
      <c r="B42" s="64"/>
      <c r="C42" s="64"/>
      <c r="D42" s="40"/>
      <c r="E42" s="51" t="s">
        <v>44</v>
      </c>
      <c r="F42" s="74"/>
      <c r="G42" s="40"/>
      <c r="H42" s="53"/>
      <c r="I42" s="75">
        <f>SUM(I30:I41)</f>
        <v>108000</v>
      </c>
      <c r="J42" s="75"/>
      <c r="K42" s="75">
        <f>SUM(K30:K41)</f>
        <v>324000</v>
      </c>
      <c r="L42" s="75">
        <f>SUM(L30:L41)</f>
        <v>5400</v>
      </c>
      <c r="M42" s="75"/>
      <c r="N42" s="75">
        <f>SUM(N30:N41)</f>
        <v>16200</v>
      </c>
      <c r="O42" s="76">
        <f>SUM(O30:O41)</f>
        <v>340200</v>
      </c>
      <c r="P42" s="77"/>
      <c r="Q42" s="77"/>
    </row>
    <row r="43" spans="1:17" ht="18.75" thickTop="1">
      <c r="A43" s="78"/>
      <c r="B43" s="78"/>
      <c r="C43" s="78"/>
      <c r="D43" s="78"/>
      <c r="E43" s="78"/>
      <c r="F43" s="78"/>
      <c r="G43" s="78"/>
      <c r="H43" s="78"/>
      <c r="I43" s="21"/>
      <c r="J43" s="78"/>
      <c r="K43" s="21"/>
      <c r="L43" s="21"/>
      <c r="M43" s="78"/>
      <c r="N43" s="21"/>
      <c r="O43" s="21"/>
      <c r="P43" s="21"/>
      <c r="Q43" s="21"/>
    </row>
    <row r="44" spans="1:17" ht="18">
      <c r="A44" s="40">
        <v>1</v>
      </c>
      <c r="B44" s="64" t="s">
        <v>83</v>
      </c>
      <c r="C44" s="64" t="s">
        <v>84</v>
      </c>
      <c r="D44" s="40" t="s">
        <v>85</v>
      </c>
      <c r="E44" s="40" t="s">
        <v>86</v>
      </c>
      <c r="F44" s="49" t="s">
        <v>24</v>
      </c>
      <c r="G44" s="40"/>
      <c r="H44" s="79" t="s">
        <v>25</v>
      </c>
      <c r="I44" s="62">
        <v>9000</v>
      </c>
      <c r="J44" s="44" t="s">
        <v>87</v>
      </c>
      <c r="K44" s="80">
        <f>I44*5</f>
        <v>45000</v>
      </c>
      <c r="L44" s="80">
        <v>450</v>
      </c>
      <c r="M44" s="44" t="s">
        <v>87</v>
      </c>
      <c r="N44" s="80">
        <f>L44*5</f>
        <v>2250</v>
      </c>
      <c r="O44" s="80">
        <f>K44+N44</f>
        <v>47250</v>
      </c>
      <c r="P44" s="81">
        <f>9450*5</f>
        <v>47250</v>
      </c>
      <c r="Q44" s="81">
        <f>O44-P44</f>
        <v>0</v>
      </c>
    </row>
    <row r="45" spans="1:17" ht="18">
      <c r="A45" s="40">
        <v>2</v>
      </c>
      <c r="B45" s="64"/>
      <c r="C45" s="64"/>
      <c r="D45" s="40"/>
      <c r="E45" s="40" t="s">
        <v>88</v>
      </c>
      <c r="F45" s="49" t="s">
        <v>24</v>
      </c>
      <c r="G45" s="40"/>
      <c r="H45" s="79" t="s">
        <v>25</v>
      </c>
      <c r="I45" s="62">
        <v>9000</v>
      </c>
      <c r="J45" s="44" t="s">
        <v>87</v>
      </c>
      <c r="K45" s="80">
        <f>I45*5</f>
        <v>45000</v>
      </c>
      <c r="L45" s="80">
        <v>450</v>
      </c>
      <c r="M45" s="44" t="s">
        <v>87</v>
      </c>
      <c r="N45" s="80">
        <f>L45*5</f>
        <v>2250</v>
      </c>
      <c r="O45" s="80">
        <f>K45+N45</f>
        <v>47250</v>
      </c>
      <c r="P45" s="81">
        <f>9450*5</f>
        <v>47250</v>
      </c>
      <c r="Q45" s="81">
        <f>O45-P45</f>
        <v>0</v>
      </c>
    </row>
    <row r="46" spans="1:17" ht="18">
      <c r="A46" s="40">
        <v>3</v>
      </c>
      <c r="B46" s="64"/>
      <c r="C46" s="64"/>
      <c r="D46" s="40" t="s">
        <v>89</v>
      </c>
      <c r="E46" s="40" t="s">
        <v>90</v>
      </c>
      <c r="F46" s="49" t="s">
        <v>24</v>
      </c>
      <c r="G46" s="40"/>
      <c r="H46" s="79" t="s">
        <v>25</v>
      </c>
      <c r="I46" s="62">
        <v>9000</v>
      </c>
      <c r="J46" s="44" t="s">
        <v>87</v>
      </c>
      <c r="K46" s="80">
        <f>I46*5</f>
        <v>45000</v>
      </c>
      <c r="L46" s="80">
        <v>450</v>
      </c>
      <c r="M46" s="44" t="s">
        <v>87</v>
      </c>
      <c r="N46" s="80">
        <f>L46*5</f>
        <v>2250</v>
      </c>
      <c r="O46" s="80">
        <f>K46+N46</f>
        <v>47250</v>
      </c>
      <c r="P46" s="81">
        <f>9450*5</f>
        <v>47250</v>
      </c>
      <c r="Q46" s="81">
        <f>O46-P46</f>
        <v>0</v>
      </c>
    </row>
    <row r="47" spans="1:17" ht="18">
      <c r="A47" s="40">
        <v>4</v>
      </c>
      <c r="B47" s="64"/>
      <c r="C47" s="64"/>
      <c r="D47" s="40"/>
      <c r="E47" s="40" t="s">
        <v>91</v>
      </c>
      <c r="F47" s="49" t="s">
        <v>24</v>
      </c>
      <c r="G47" s="40"/>
      <c r="H47" s="79" t="s">
        <v>25</v>
      </c>
      <c r="I47" s="62">
        <v>9000</v>
      </c>
      <c r="J47" s="44" t="s">
        <v>87</v>
      </c>
      <c r="K47" s="80">
        <f>I47*5</f>
        <v>45000</v>
      </c>
      <c r="L47" s="80">
        <v>450</v>
      </c>
      <c r="M47" s="44" t="s">
        <v>87</v>
      </c>
      <c r="N47" s="80">
        <f>L47*5</f>
        <v>2250</v>
      </c>
      <c r="O47" s="80">
        <f>K47+N47</f>
        <v>47250</v>
      </c>
      <c r="P47" s="81">
        <f>9450*5</f>
        <v>47250</v>
      </c>
      <c r="Q47" s="81">
        <f>O47-P47</f>
        <v>0</v>
      </c>
    </row>
    <row r="48" spans="1:17" ht="18.75" thickBot="1">
      <c r="A48" s="40"/>
      <c r="B48" s="64"/>
      <c r="C48" s="64"/>
      <c r="D48" s="40"/>
      <c r="E48" s="51" t="s">
        <v>44</v>
      </c>
      <c r="F48" s="49"/>
      <c r="G48" s="40"/>
      <c r="H48" s="79"/>
      <c r="I48" s="82">
        <f>SUM(I44:I47)</f>
        <v>36000</v>
      </c>
      <c r="J48" s="82"/>
      <c r="K48" s="82">
        <f>SUM(K44:K47)</f>
        <v>180000</v>
      </c>
      <c r="L48" s="82">
        <f>SUM(L44:L47)</f>
        <v>1800</v>
      </c>
      <c r="M48" s="82"/>
      <c r="N48" s="82">
        <f>SUM(N44:N47)</f>
        <v>9000</v>
      </c>
      <c r="O48" s="83">
        <f>SUM(O44:O47)</f>
        <v>189000</v>
      </c>
      <c r="P48" s="84">
        <f>SUM(P44:P47)</f>
        <v>189000</v>
      </c>
      <c r="Q48" s="84">
        <f>SUM(Q44:Q47)</f>
        <v>0</v>
      </c>
    </row>
    <row r="49" spans="1:17" ht="18.75" thickTop="1">
      <c r="A49" s="65"/>
      <c r="B49" s="65"/>
      <c r="C49" s="65"/>
      <c r="D49" s="65"/>
      <c r="E49" s="65"/>
      <c r="F49" s="65"/>
      <c r="G49" s="65"/>
      <c r="H49" s="65"/>
      <c r="I49" s="24"/>
      <c r="J49" s="65"/>
      <c r="K49" s="24"/>
      <c r="L49" s="24"/>
      <c r="M49" s="65"/>
      <c r="N49" s="24"/>
      <c r="O49" s="24"/>
      <c r="P49" s="24"/>
      <c r="Q49" s="24"/>
    </row>
    <row r="50" spans="1:17" ht="18">
      <c r="A50" s="65">
        <v>1</v>
      </c>
      <c r="B50" s="85" t="s">
        <v>92</v>
      </c>
      <c r="C50" s="85" t="s">
        <v>93</v>
      </c>
      <c r="D50" s="78" t="s">
        <v>94</v>
      </c>
      <c r="E50" s="78" t="s">
        <v>95</v>
      </c>
      <c r="F50" s="49" t="s">
        <v>24</v>
      </c>
      <c r="G50" s="79"/>
      <c r="H50" s="79" t="s">
        <v>25</v>
      </c>
      <c r="I50" s="24">
        <v>9000</v>
      </c>
      <c r="J50" s="86" t="s">
        <v>26</v>
      </c>
      <c r="K50" s="21">
        <f>I50*3</f>
        <v>27000</v>
      </c>
      <c r="L50" s="21">
        <v>450</v>
      </c>
      <c r="M50" s="86" t="s">
        <v>26</v>
      </c>
      <c r="N50" s="21">
        <f>L50*3</f>
        <v>1350</v>
      </c>
      <c r="O50" s="21">
        <f>K50+N50</f>
        <v>28350</v>
      </c>
      <c r="P50" s="21">
        <v>30744</v>
      </c>
      <c r="Q50" s="21">
        <f>O50-P50</f>
        <v>-2394</v>
      </c>
    </row>
    <row r="51" spans="1:17" ht="18.75" thickBot="1">
      <c r="A51" s="65"/>
      <c r="B51" s="85"/>
      <c r="C51" s="85"/>
      <c r="D51" s="78"/>
      <c r="E51" s="32" t="s">
        <v>44</v>
      </c>
      <c r="F51" s="49"/>
      <c r="G51" s="79"/>
      <c r="H51" s="79"/>
      <c r="I51" s="33">
        <f>SUM(I50)</f>
        <v>9000</v>
      </c>
      <c r="J51" s="33"/>
      <c r="K51" s="33">
        <f>SUM(K50)</f>
        <v>27000</v>
      </c>
      <c r="L51" s="33">
        <f>SUM(L50)</f>
        <v>450</v>
      </c>
      <c r="M51" s="33"/>
      <c r="N51" s="33">
        <f>SUM(N50)</f>
        <v>1350</v>
      </c>
      <c r="O51" s="87">
        <f>SUM(O50)</f>
        <v>28350</v>
      </c>
      <c r="P51" s="88">
        <f>SUM(P50:P50)</f>
        <v>30744</v>
      </c>
      <c r="Q51" s="88">
        <f>SUM(Q50:Q50)</f>
        <v>-2394</v>
      </c>
    </row>
    <row r="52" spans="1:17" ht="18.75" thickTop="1">
      <c r="A52" s="65"/>
      <c r="B52" s="65"/>
      <c r="C52" s="65"/>
      <c r="D52" s="65"/>
      <c r="E52" s="65"/>
      <c r="F52" s="65"/>
      <c r="G52" s="65"/>
      <c r="H52" s="65"/>
      <c r="I52" s="24"/>
      <c r="J52" s="65"/>
      <c r="K52" s="24"/>
      <c r="L52" s="24"/>
      <c r="M52" s="65"/>
      <c r="N52" s="24"/>
      <c r="O52" s="24"/>
      <c r="P52" s="24"/>
      <c r="Q52" s="24"/>
    </row>
    <row r="53" spans="1:17" ht="18">
      <c r="A53" s="65">
        <v>1</v>
      </c>
      <c r="B53" s="65" t="s">
        <v>96</v>
      </c>
      <c r="C53" s="65" t="s">
        <v>97</v>
      </c>
      <c r="D53" s="78" t="s">
        <v>97</v>
      </c>
      <c r="E53" s="78" t="s">
        <v>98</v>
      </c>
      <c r="F53" s="49" t="s">
        <v>24</v>
      </c>
      <c r="G53" s="78"/>
      <c r="H53" s="89" t="s">
        <v>25</v>
      </c>
      <c r="I53" s="21">
        <v>9000</v>
      </c>
      <c r="J53" s="90" t="s">
        <v>99</v>
      </c>
      <c r="K53" s="21">
        <f>I53*3</f>
        <v>27000</v>
      </c>
      <c r="L53" s="21">
        <v>360</v>
      </c>
      <c r="M53" s="90" t="s">
        <v>99</v>
      </c>
      <c r="N53" s="21">
        <f>L53*3</f>
        <v>1080</v>
      </c>
      <c r="O53" s="21">
        <f aca="true" t="shared" si="9" ref="O53:O60">K53+N53</f>
        <v>28080</v>
      </c>
      <c r="P53" s="21">
        <f>9360*3</f>
        <v>28080</v>
      </c>
      <c r="Q53" s="21">
        <f aca="true" t="shared" si="10" ref="Q53:Q60">O53-P53</f>
        <v>0</v>
      </c>
    </row>
    <row r="54" spans="1:17" ht="18">
      <c r="A54" s="65">
        <v>2</v>
      </c>
      <c r="B54" s="65"/>
      <c r="C54" s="65"/>
      <c r="D54" s="78"/>
      <c r="E54" s="78" t="s">
        <v>100</v>
      </c>
      <c r="F54" s="49" t="s">
        <v>24</v>
      </c>
      <c r="G54" s="78"/>
      <c r="H54" s="89" t="s">
        <v>25</v>
      </c>
      <c r="I54" s="21">
        <v>9000</v>
      </c>
      <c r="J54" s="90" t="s">
        <v>99</v>
      </c>
      <c r="K54" s="21">
        <f>I54*3</f>
        <v>27000</v>
      </c>
      <c r="L54" s="21">
        <v>360</v>
      </c>
      <c r="M54" s="90" t="s">
        <v>99</v>
      </c>
      <c r="N54" s="21">
        <f>L54*3</f>
        <v>1080</v>
      </c>
      <c r="O54" s="21">
        <f t="shared" si="9"/>
        <v>28080</v>
      </c>
      <c r="P54" s="21">
        <f>9360*3</f>
        <v>28080</v>
      </c>
      <c r="Q54" s="21">
        <f t="shared" si="10"/>
        <v>0</v>
      </c>
    </row>
    <row r="55" spans="1:17" ht="18">
      <c r="A55" s="65">
        <v>3</v>
      </c>
      <c r="B55" s="65"/>
      <c r="C55" s="65"/>
      <c r="D55" s="78"/>
      <c r="E55" s="78" t="s">
        <v>101</v>
      </c>
      <c r="F55" s="49" t="s">
        <v>24</v>
      </c>
      <c r="G55" s="78"/>
      <c r="H55" s="89" t="s">
        <v>25</v>
      </c>
      <c r="I55" s="21">
        <v>9000</v>
      </c>
      <c r="J55" s="90" t="s">
        <v>99</v>
      </c>
      <c r="K55" s="21">
        <f>I55*3</f>
        <v>27000</v>
      </c>
      <c r="L55" s="21">
        <v>360</v>
      </c>
      <c r="M55" s="90" t="s">
        <v>99</v>
      </c>
      <c r="N55" s="21">
        <f>L55*3</f>
        <v>1080</v>
      </c>
      <c r="O55" s="21">
        <f t="shared" si="9"/>
        <v>28080</v>
      </c>
      <c r="P55" s="21">
        <f>9360*3</f>
        <v>28080</v>
      </c>
      <c r="Q55" s="21">
        <f t="shared" si="10"/>
        <v>0</v>
      </c>
    </row>
    <row r="56" spans="1:17" ht="18">
      <c r="A56" s="65">
        <v>4</v>
      </c>
      <c r="B56" s="65"/>
      <c r="C56" s="65"/>
      <c r="D56" s="78"/>
      <c r="E56" s="78" t="s">
        <v>102</v>
      </c>
      <c r="F56" s="49" t="s">
        <v>24</v>
      </c>
      <c r="G56" s="78"/>
      <c r="H56" s="89" t="s">
        <v>25</v>
      </c>
      <c r="I56" s="91">
        <v>9000</v>
      </c>
      <c r="J56" s="90" t="s">
        <v>99</v>
      </c>
      <c r="K56" s="21">
        <f>I56*3</f>
        <v>27000</v>
      </c>
      <c r="L56" s="91">
        <v>360</v>
      </c>
      <c r="M56" s="90" t="s">
        <v>99</v>
      </c>
      <c r="N56" s="21">
        <f>L56*3</f>
        <v>1080</v>
      </c>
      <c r="O56" s="91">
        <f t="shared" si="9"/>
        <v>28080</v>
      </c>
      <c r="P56" s="21">
        <f>9360*3</f>
        <v>28080</v>
      </c>
      <c r="Q56" s="91">
        <f t="shared" si="10"/>
        <v>0</v>
      </c>
    </row>
    <row r="57" spans="1:17" ht="18">
      <c r="A57" s="65">
        <v>1</v>
      </c>
      <c r="B57" s="65" t="s">
        <v>96</v>
      </c>
      <c r="C57" s="65" t="s">
        <v>97</v>
      </c>
      <c r="D57" s="78" t="s">
        <v>97</v>
      </c>
      <c r="E57" s="78" t="s">
        <v>98</v>
      </c>
      <c r="F57" s="49" t="s">
        <v>24</v>
      </c>
      <c r="G57" s="78"/>
      <c r="H57" s="89" t="s">
        <v>25</v>
      </c>
      <c r="I57" s="21">
        <v>9000</v>
      </c>
      <c r="J57" s="90" t="s">
        <v>103</v>
      </c>
      <c r="K57" s="21">
        <f>I57*6</f>
        <v>54000</v>
      </c>
      <c r="L57" s="21">
        <v>450</v>
      </c>
      <c r="M57" s="90" t="s">
        <v>103</v>
      </c>
      <c r="N57" s="21">
        <f>L57*6</f>
        <v>2700</v>
      </c>
      <c r="O57" s="21">
        <f t="shared" si="9"/>
        <v>56700</v>
      </c>
      <c r="P57" s="21">
        <f>9450*6</f>
        <v>56700</v>
      </c>
      <c r="Q57" s="21">
        <f t="shared" si="10"/>
        <v>0</v>
      </c>
    </row>
    <row r="58" spans="1:17" ht="18">
      <c r="A58" s="65">
        <v>2</v>
      </c>
      <c r="B58" s="65"/>
      <c r="C58" s="65"/>
      <c r="D58" s="78"/>
      <c r="E58" s="78" t="s">
        <v>100</v>
      </c>
      <c r="F58" s="49" t="s">
        <v>24</v>
      </c>
      <c r="G58" s="78"/>
      <c r="H58" s="89" t="s">
        <v>25</v>
      </c>
      <c r="I58" s="21">
        <v>9000</v>
      </c>
      <c r="J58" s="90" t="s">
        <v>103</v>
      </c>
      <c r="K58" s="21">
        <f>I58*6</f>
        <v>54000</v>
      </c>
      <c r="L58" s="21">
        <v>450</v>
      </c>
      <c r="M58" s="90" t="s">
        <v>103</v>
      </c>
      <c r="N58" s="21">
        <f>L58*6</f>
        <v>2700</v>
      </c>
      <c r="O58" s="21">
        <f t="shared" si="9"/>
        <v>56700</v>
      </c>
      <c r="P58" s="21">
        <f>9450*6</f>
        <v>56700</v>
      </c>
      <c r="Q58" s="21">
        <f t="shared" si="10"/>
        <v>0</v>
      </c>
    </row>
    <row r="59" spans="1:17" ht="18">
      <c r="A59" s="65">
        <v>3</v>
      </c>
      <c r="B59" s="65"/>
      <c r="C59" s="65"/>
      <c r="D59" s="78"/>
      <c r="E59" s="78" t="s">
        <v>101</v>
      </c>
      <c r="F59" s="49" t="s">
        <v>24</v>
      </c>
      <c r="G59" s="78"/>
      <c r="H59" s="89" t="s">
        <v>25</v>
      </c>
      <c r="I59" s="21">
        <v>9000</v>
      </c>
      <c r="J59" s="90" t="s">
        <v>103</v>
      </c>
      <c r="K59" s="21">
        <f>I59*6</f>
        <v>54000</v>
      </c>
      <c r="L59" s="21">
        <v>450</v>
      </c>
      <c r="M59" s="90" t="s">
        <v>103</v>
      </c>
      <c r="N59" s="21">
        <f>L59*6</f>
        <v>2700</v>
      </c>
      <c r="O59" s="21">
        <f t="shared" si="9"/>
        <v>56700</v>
      </c>
      <c r="P59" s="21">
        <f>9450*6</f>
        <v>56700</v>
      </c>
      <c r="Q59" s="21">
        <f t="shared" si="10"/>
        <v>0</v>
      </c>
    </row>
    <row r="60" spans="1:17" ht="18">
      <c r="A60" s="65">
        <v>4</v>
      </c>
      <c r="B60" s="65"/>
      <c r="C60" s="65"/>
      <c r="D60" s="78"/>
      <c r="E60" s="78" t="s">
        <v>102</v>
      </c>
      <c r="F60" s="49" t="s">
        <v>24</v>
      </c>
      <c r="G60" s="78"/>
      <c r="H60" s="89" t="s">
        <v>25</v>
      </c>
      <c r="I60" s="91">
        <v>9000</v>
      </c>
      <c r="J60" s="92" t="s">
        <v>103</v>
      </c>
      <c r="K60" s="91">
        <f>I60*6</f>
        <v>54000</v>
      </c>
      <c r="L60" s="91">
        <v>450</v>
      </c>
      <c r="M60" s="92" t="s">
        <v>103</v>
      </c>
      <c r="N60" s="91">
        <f>L60*6</f>
        <v>2700</v>
      </c>
      <c r="O60" s="91">
        <f t="shared" si="9"/>
        <v>56700</v>
      </c>
      <c r="P60" s="91">
        <f>9450*6</f>
        <v>56700</v>
      </c>
      <c r="Q60" s="91">
        <f t="shared" si="10"/>
        <v>0</v>
      </c>
    </row>
    <row r="61" spans="1:17" ht="18.75" thickBot="1">
      <c r="A61" s="65"/>
      <c r="B61" s="65"/>
      <c r="C61" s="65"/>
      <c r="D61" s="65"/>
      <c r="E61" s="32" t="s">
        <v>44</v>
      </c>
      <c r="F61" s="65"/>
      <c r="G61" s="65"/>
      <c r="H61" s="65"/>
      <c r="I61" s="33">
        <f aca="true" t="shared" si="11" ref="I61:Q61">SUM(I53:I60)</f>
        <v>72000</v>
      </c>
      <c r="J61" s="33">
        <f t="shared" si="11"/>
        <v>0</v>
      </c>
      <c r="K61" s="33">
        <f t="shared" si="11"/>
        <v>324000</v>
      </c>
      <c r="L61" s="33">
        <f t="shared" si="11"/>
        <v>3240</v>
      </c>
      <c r="M61" s="33">
        <f t="shared" si="11"/>
        <v>0</v>
      </c>
      <c r="N61" s="33">
        <f t="shared" si="11"/>
        <v>15120</v>
      </c>
      <c r="O61" s="34">
        <f t="shared" si="11"/>
        <v>339120</v>
      </c>
      <c r="P61" s="33">
        <f t="shared" si="11"/>
        <v>339120</v>
      </c>
      <c r="Q61" s="33">
        <f t="shared" si="11"/>
        <v>0</v>
      </c>
    </row>
    <row r="62" spans="1:17" ht="18.75" thickTop="1">
      <c r="A62" s="65"/>
      <c r="B62" s="65"/>
      <c r="C62" s="65"/>
      <c r="D62" s="65"/>
      <c r="E62" s="65"/>
      <c r="F62" s="65"/>
      <c r="G62" s="65"/>
      <c r="H62" s="65"/>
      <c r="I62" s="21"/>
      <c r="J62" s="78"/>
      <c r="K62" s="21"/>
      <c r="L62" s="21"/>
      <c r="M62" s="78"/>
      <c r="N62" s="21"/>
      <c r="O62" s="91"/>
      <c r="P62" s="21"/>
      <c r="Q62" s="21"/>
    </row>
    <row r="63" spans="1:17" ht="21.75" thickBot="1">
      <c r="A63" s="93"/>
      <c r="B63" s="93"/>
      <c r="C63" s="93"/>
      <c r="D63" s="93"/>
      <c r="E63" s="93"/>
      <c r="F63" s="93"/>
      <c r="G63" s="93"/>
      <c r="H63" s="93"/>
      <c r="I63" s="31"/>
      <c r="J63" s="93"/>
      <c r="K63" s="31"/>
      <c r="L63" s="31"/>
      <c r="M63" s="94" t="s">
        <v>44</v>
      </c>
      <c r="N63" s="95"/>
      <c r="O63" s="96">
        <f>O16+O24+O28+O42+O48+O51+O61</f>
        <v>1378620</v>
      </c>
      <c r="P63" s="31"/>
      <c r="Q63" s="31"/>
    </row>
    <row r="64" ht="18.75" thickTop="1"/>
  </sheetData>
  <sheetProtection/>
  <mergeCells count="18">
    <mergeCell ref="P3:P5"/>
    <mergeCell ref="Q3:Q5"/>
    <mergeCell ref="H4:H5"/>
    <mergeCell ref="I4:K4"/>
    <mergeCell ref="G3:H3"/>
    <mergeCell ref="I3:N3"/>
    <mergeCell ref="O3:O5"/>
    <mergeCell ref="A1:Q1"/>
    <mergeCell ref="A2:Q2"/>
    <mergeCell ref="D3:D5"/>
    <mergeCell ref="E3:E5"/>
    <mergeCell ref="F3:F5"/>
    <mergeCell ref="A3:A5"/>
    <mergeCell ref="B3:B5"/>
    <mergeCell ref="C3:C5"/>
    <mergeCell ref="L4:N4"/>
    <mergeCell ref="G4:G5"/>
    <mergeCell ref="M63:N63"/>
  </mergeCells>
  <printOptions/>
  <pageMargins left="0.58" right="0.15748031496062992" top="0.45" bottom="0.28" header="0.25" footer="0.18"/>
  <pageSetup horizontalDpi="600" verticalDpi="600" orientation="landscape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Khing</dc:creator>
  <cp:keywords/>
  <dc:description/>
  <cp:lastModifiedBy>Khing</cp:lastModifiedBy>
  <dcterms:created xsi:type="dcterms:W3CDTF">2014-09-12T02:17:14Z</dcterms:created>
  <dcterms:modified xsi:type="dcterms:W3CDTF">2014-09-12T02:19:12Z</dcterms:modified>
  <cp:category/>
  <cp:version/>
  <cp:contentType/>
  <cp:contentStatus/>
</cp:coreProperties>
</file>