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5475" windowHeight="8850" tabRatio="599" activeTab="0"/>
  </bookViews>
  <sheets>
    <sheet name="บัญชีโอนเงิน" sheetId="1" r:id="rId1"/>
    <sheet name="เงินเดือน" sheetId="2" r:id="rId2"/>
    <sheet name="ค่ารักษาพยาบาล" sheetId="3" r:id="rId3"/>
    <sheet name="ครูถ่ายโอน" sheetId="4" r:id="rId4"/>
    <sheet name="ลูกจ้างสถานีสูบน้ำ" sheetId="5" r:id="rId5"/>
  </sheets>
  <definedNames>
    <definedName name="_xlnm.Print_Area" localSheetId="3">'ครูถ่ายโอน'!$A$1:$P$31</definedName>
    <definedName name="_xlnm.Print_Area" localSheetId="2">'ค่ารักษาพยาบาล'!$A$1:$J$42</definedName>
    <definedName name="_xlnm.Print_Area" localSheetId="1">'เงินเดือน'!$A$1:$W$13</definedName>
    <definedName name="_xlnm.Print_Area" localSheetId="0">'บัญชีโอนเงิน'!$A$1:$X$148</definedName>
    <definedName name="_xlnm.Print_Titles" localSheetId="3">'ครูถ่ายโอน'!$1:$3</definedName>
    <definedName name="_xlnm.Print_Titles" localSheetId="2">'ค่ารักษาพยาบาล'!$1:$6</definedName>
    <definedName name="_xlnm.Print_Titles" localSheetId="1">'เงินเดือน'!$1:$5</definedName>
    <definedName name="_xlnm.Print_Titles" localSheetId="0">'บัญชีโอนเงิน'!$1:$5</definedName>
  </definedNames>
  <calcPr fullCalcOnLoad="1"/>
</workbook>
</file>

<file path=xl/sharedStrings.xml><?xml version="1.0" encoding="utf-8"?>
<sst xmlns="http://schemas.openxmlformats.org/spreadsheetml/2006/main" count="1081" uniqueCount="501">
  <si>
    <t>รายละเอียดประกอบการเบิกจ่ายเงิน ค่าจ้างลูกจ้างชั่วคราวประจำสถานีสูบน้ำด้วยไฟฟ้า</t>
  </si>
  <si>
    <t>รวมเงิน (บาท)</t>
  </si>
  <si>
    <t>5%</t>
  </si>
  <si>
    <t>นายไล  เทือกชัยภูมิ</t>
  </si>
  <si>
    <t>นายศักดิ์สิทธิ์  เสนาเวียง</t>
  </si>
  <si>
    <t>นายสุนทร  ชื่นสบาย</t>
  </si>
  <si>
    <t>นายชัยวัฒน์  บังสันเทียะ</t>
  </si>
  <si>
    <t>นายบุญแถม  ภักดีศิริวงษ์</t>
  </si>
  <si>
    <t>นายณรงค์  เหง่าชัย</t>
  </si>
  <si>
    <t>รวม ทต.ทุ่งทอง</t>
  </si>
  <si>
    <t>นายกองหนุน  ชนะมูล</t>
  </si>
  <si>
    <t>นายฉัตรมงคล  ญาติสมบูรณ์</t>
  </si>
  <si>
    <t>อบต.นางแดด</t>
  </si>
  <si>
    <t>นายวีระยุทธ  เพียรนอก</t>
  </si>
  <si>
    <t>อบต.ศรีสำราญ</t>
  </si>
  <si>
    <t>นายเวียงทอง  ชาวนาฮี</t>
  </si>
  <si>
    <t>ทม.ชัยภูมิ</t>
  </si>
  <si>
    <t>อบต.ดงกลาง</t>
  </si>
  <si>
    <t>ซับใหญ่</t>
  </si>
  <si>
    <t>อบต.บ้านแท่น</t>
  </si>
  <si>
    <t>รวม ทม.ชัยภูมิ</t>
  </si>
  <si>
    <t>กสจ.</t>
  </si>
  <si>
    <t>กบข.</t>
  </si>
  <si>
    <t>รายละเอียดการโอนเงิน   ให้กับองค์กรปกครองส่วนท้องถิ่น</t>
  </si>
  <si>
    <t>สวัสดิการ</t>
  </si>
  <si>
    <t>อบต.ส้มป่อย</t>
  </si>
  <si>
    <t>อำเภอ</t>
  </si>
  <si>
    <t>อปท.</t>
  </si>
  <si>
    <t>หนองบัวแดง</t>
  </si>
  <si>
    <t>จัตุรัส</t>
  </si>
  <si>
    <t>บ้านเขว้า</t>
  </si>
  <si>
    <t>เมืองชัยภูมิ</t>
  </si>
  <si>
    <t>บำเหน็จณรงค์</t>
  </si>
  <si>
    <t>ที่</t>
  </si>
  <si>
    <t>บ้านแท่น</t>
  </si>
  <si>
    <t>ภูเขียว</t>
  </si>
  <si>
    <t>คอนสาร</t>
  </si>
  <si>
    <t>บุคลากรถ่ายโอน</t>
  </si>
  <si>
    <t>รวมเงิน</t>
  </si>
  <si>
    <t>รายชื่อ</t>
  </si>
  <si>
    <t>ตำแหน่ง</t>
  </si>
  <si>
    <t>ค่าครองชีพ</t>
  </si>
  <si>
    <t>อบต.บ้านค่าย</t>
  </si>
  <si>
    <t>อบต.ดงบัง</t>
  </si>
  <si>
    <t>อบต.คูเมือง</t>
  </si>
  <si>
    <t>อบต.โคกเริงรมย์</t>
  </si>
  <si>
    <t>อบต.ตลาดแร้ง</t>
  </si>
  <si>
    <t>อบต.หนองคอนไทย</t>
  </si>
  <si>
    <t>อบต.กุดตุ้ม</t>
  </si>
  <si>
    <t>อบต.ละหาน</t>
  </si>
  <si>
    <t>ลำดับ</t>
  </si>
  <si>
    <t>ค่ารักษาพยาบาล</t>
  </si>
  <si>
    <t>ประเภท</t>
  </si>
  <si>
    <t>คอนสวรรค์</t>
  </si>
  <si>
    <t>อบต.สามสวน</t>
  </si>
  <si>
    <t>อบต.หนองแวง</t>
  </si>
  <si>
    <t>ทต.จัตุรัส</t>
  </si>
  <si>
    <t>ทต.ชีลอง</t>
  </si>
  <si>
    <t>ครูถ่ายโอน</t>
  </si>
  <si>
    <t>รวมจำนวนเงิน</t>
  </si>
  <si>
    <t>เลขที่บัญชีกระแสรายวัน ธ.กรุงไทย</t>
  </si>
  <si>
    <t>ค่าตอบแทน</t>
  </si>
  <si>
    <t>แก้งคร้อ</t>
  </si>
  <si>
    <t>อบต.หนองขาม</t>
  </si>
  <si>
    <t>307-6-06183-6</t>
  </si>
  <si>
    <t>307-6-06192-5</t>
  </si>
  <si>
    <t>307-6-06199-2</t>
  </si>
  <si>
    <t>ทต.คอนสาร</t>
  </si>
  <si>
    <t>285-6-00457-1</t>
  </si>
  <si>
    <t>285-6-00466-0</t>
  </si>
  <si>
    <t>285-6-00453-9</t>
  </si>
  <si>
    <t>285-6-00454-7</t>
  </si>
  <si>
    <t>285-6-00462-8</t>
  </si>
  <si>
    <t>ทต.ทุ่งทอง</t>
  </si>
  <si>
    <t>307-6-06159-3</t>
  </si>
  <si>
    <t>307-6-06161-5</t>
  </si>
  <si>
    <t>307-6-06163-1</t>
  </si>
  <si>
    <t>อบต.ชีบน</t>
  </si>
  <si>
    <t>307-6-06170-4</t>
  </si>
  <si>
    <t>307-6-06176-3</t>
  </si>
  <si>
    <t>307-6-06185-2</t>
  </si>
  <si>
    <t>335-6-00293-7</t>
  </si>
  <si>
    <t>342-6-00195-0</t>
  </si>
  <si>
    <t>289-6-00099-2</t>
  </si>
  <si>
    <t>289-6-00105-0</t>
  </si>
  <si>
    <t>318-6-01057-8</t>
  </si>
  <si>
    <t>อบต.โคกสะอาด</t>
  </si>
  <si>
    <t>อบต.ผักปัง</t>
  </si>
  <si>
    <t>285-6-00372-9</t>
  </si>
  <si>
    <t>285-6-00368-0</t>
  </si>
  <si>
    <t>307-6-06160-7</t>
  </si>
  <si>
    <t>307-6-06154-2</t>
  </si>
  <si>
    <t>342-6-00192-6</t>
  </si>
  <si>
    <t>อบต.บ้านเล่า</t>
  </si>
  <si>
    <t>342-6-00200-0</t>
  </si>
  <si>
    <t>307-6-06157-7</t>
  </si>
  <si>
    <t>342-6-00199-3</t>
  </si>
  <si>
    <t>342-6-00208-6</t>
  </si>
  <si>
    <t>342-6-00193-4</t>
  </si>
  <si>
    <t>342-6-00211-6</t>
  </si>
  <si>
    <t>307-6-06184-4</t>
  </si>
  <si>
    <t>307-6-06156-9</t>
  </si>
  <si>
    <t>307-6-06173-9</t>
  </si>
  <si>
    <t>รวม</t>
  </si>
  <si>
    <t>บำนาญ/บำเหน็จรายเดือน</t>
  </si>
  <si>
    <t>ช.ค.บ.ผู้รับบำนาญ</t>
  </si>
  <si>
    <t>ประกันสังคม</t>
  </si>
  <si>
    <t>พ.ทั่วไป</t>
  </si>
  <si>
    <t>รวม อบต.ชีบน</t>
  </si>
  <si>
    <t>เงินอุดหนุนเฉพาะกิจ - ประจำปีงบประมาณ พ.ศ. 2554  สำหรับบุคลากรถ่ายโอน</t>
  </si>
  <si>
    <t>เงินเดือน/ค่าจ้างประจำ</t>
  </si>
  <si>
    <t>เงินตอบแทนพิเศษ (เต็มขั้น)</t>
  </si>
  <si>
    <t>ค่าตอบแทน(มติ ครม.)</t>
  </si>
  <si>
    <t>อัตรา  1 ต.ค.53</t>
  </si>
  <si>
    <t>ระยะเวลา</t>
  </si>
  <si>
    <t>จำนวนเงิน (บาท)</t>
  </si>
  <si>
    <t>%</t>
  </si>
  <si>
    <t>อัตราต่อเดือน</t>
  </si>
  <si>
    <t>อัตรา 1 เม.ย.47</t>
  </si>
  <si>
    <t>คนงานเครื่องสูบน้ำ</t>
  </si>
  <si>
    <t>จนท.ประสานงาน พช.</t>
  </si>
  <si>
    <t>พนักงานสูบน้ำ</t>
  </si>
  <si>
    <t>นายพิฑูรย์  จันทร์สนาม</t>
  </si>
  <si>
    <t>นายอ๊อต  ศรีวงษ์ชัย</t>
  </si>
  <si>
    <t>จพง.กง.บช. 6</t>
  </si>
  <si>
    <t>นายประสงค์  จงรั้งกลาง</t>
  </si>
  <si>
    <t>นายคำศรี  ศรีพาน</t>
  </si>
  <si>
    <t>นางสมจิต  บัวแย้ม</t>
  </si>
  <si>
    <t>รวม อบต.สามสวน</t>
  </si>
  <si>
    <t>รวมโอนเงินทั้งสิ้น</t>
  </si>
  <si>
    <t>ชื่อ - สกุล</t>
  </si>
  <si>
    <t>รวมเงินทั้งสิ้น</t>
  </si>
  <si>
    <t xml:space="preserve">ที่  </t>
  </si>
  <si>
    <t>หมายเหตุ</t>
  </si>
  <si>
    <t>ไข้นอก</t>
  </si>
  <si>
    <t>ไข้ใน</t>
  </si>
  <si>
    <t>เลขที่ใบเสร็จ/จำนวนเงินที่เบิกได้</t>
  </si>
  <si>
    <t>เมือง</t>
  </si>
  <si>
    <t>ทต.ลาดใหญ่</t>
  </si>
  <si>
    <t>รายละเอียดประกอบการเบิกจ่ายเงินอุดหนุนเฉพาะกิจ  ปีงบประมาณ พ.ศ. 2554  สนับสนุนบุคลากรถ่ายโอน</t>
  </si>
  <si>
    <t>307-6-06204-2</t>
  </si>
  <si>
    <t>307-6-06201-8</t>
  </si>
  <si>
    <t>อัตรา 1 เม.ย.54</t>
  </si>
  <si>
    <t>เม.ย.-มิ.ย.54</t>
  </si>
  <si>
    <t>นายวิรมย์  หล่าบุตรศรี</t>
  </si>
  <si>
    <t>นายสมหมาย  นามัสเก</t>
  </si>
  <si>
    <t>นายประเสริฐ  ภิญโญศักดิ์</t>
  </si>
  <si>
    <t>นายประยงค์  ผุดผ่อง</t>
  </si>
  <si>
    <t>นายปัญญา  ประชามอญ</t>
  </si>
  <si>
    <t>นายสาเว็น  เชื่อมาก</t>
  </si>
  <si>
    <t>นายไพฑูรย์  จีนทอง</t>
  </si>
  <si>
    <t>รวม อบต.ส้มป่อย</t>
  </si>
  <si>
    <t>นายสุวรรณ์  เพิ่มภูเขียว</t>
  </si>
  <si>
    <t>นายอุดร  คนเพียร</t>
  </si>
  <si>
    <t>รวม อบต.นางแดด</t>
  </si>
  <si>
    <t>นายวิเศษ  จำชาติ</t>
  </si>
  <si>
    <t>นายบุญหาญ  ป้องชาลี</t>
  </si>
  <si>
    <t>นางจามจุรี  ใจชื่น</t>
  </si>
  <si>
    <t>ครูและบุคลากรทางการศึกษา</t>
  </si>
  <si>
    <t>เงินเดือน</t>
  </si>
  <si>
    <t>ค่าตอบแทน พ.จ้าง</t>
  </si>
  <si>
    <t>ค่าวิทยฐานะ</t>
  </si>
  <si>
    <t>ค่าตอบแทนนอกเหนือจากเงินเดือน</t>
  </si>
  <si>
    <t>ค่าตอบแทน(เต็มขั้น)</t>
  </si>
  <si>
    <t>น.ส.ทัศวรรณ  โสภากุล</t>
  </si>
  <si>
    <t>ครูผู้ช่วย</t>
  </si>
  <si>
    <t>นางกองแพง  ทองเหลือง</t>
  </si>
  <si>
    <t>นางกิ่งฟ้า  เกตุชาญศิริ</t>
  </si>
  <si>
    <t>นายชัดทวัน  ชนะชัย</t>
  </si>
  <si>
    <t>ผอ.</t>
  </si>
  <si>
    <t>นางทองเพชร  ชุมพล</t>
  </si>
  <si>
    <t>ครู คศ.3</t>
  </si>
  <si>
    <t>นายแดง  โนนยะโส</t>
  </si>
  <si>
    <t>ครู คศ.2</t>
  </si>
  <si>
    <t>นายวุฒิไกร  จ้อยภูเขียว</t>
  </si>
  <si>
    <t>นางจริยา  สุดท้วม</t>
  </si>
  <si>
    <t>นางจุรีรัตน์  พิลาแก้ว</t>
  </si>
  <si>
    <t>ครู คศ.1</t>
  </si>
  <si>
    <t>นางรัชนีภรณ์  ผิวขม</t>
  </si>
  <si>
    <t>นายกันตภณ  บุจันทร์</t>
  </si>
  <si>
    <t>น.ส.ศศิวิมล  ลาบุญ</t>
  </si>
  <si>
    <t>บุคลากรสนับสนุนฯ</t>
  </si>
  <si>
    <t>นายโสรัตน์  นิสัยตรง</t>
  </si>
  <si>
    <t>นางสมศรี  วิไลรัตน์</t>
  </si>
  <si>
    <t>นางศศิธร  เพชรภูเขียว</t>
  </si>
  <si>
    <t>ทต.หนองบัวแดง</t>
  </si>
  <si>
    <t>น.ส.จิราพร  สุดงาม</t>
  </si>
  <si>
    <t>นายเชษฐชัย  บุขุนทด</t>
  </si>
  <si>
    <t>นางเอมอร  สุลำนาจ</t>
  </si>
  <si>
    <t>นางบังอรรัตน์  คงโนนกอก</t>
  </si>
  <si>
    <t>น.ส.ปนิดา  คำโนนกอก</t>
  </si>
  <si>
    <t>รวมทั้งสิ้น</t>
  </si>
  <si>
    <t>เงินเดือนฯ/ค่าตอบแทนฯ</t>
  </si>
  <si>
    <t>307-6-06175-5</t>
  </si>
  <si>
    <t>285-6-00370-2</t>
  </si>
  <si>
    <t>307-6-06208-5</t>
  </si>
  <si>
    <t>ทต.บำเหน็จณรงค์</t>
  </si>
  <si>
    <t>ทต.หลวงศิริ</t>
  </si>
  <si>
    <t>เกษตรสมบูรณ์</t>
  </si>
  <si>
    <t>307-6-06174-7</t>
  </si>
  <si>
    <t>285-6-00373-7</t>
  </si>
  <si>
    <t>285-6-00392-3</t>
  </si>
  <si>
    <t>289-6-00102-6</t>
  </si>
  <si>
    <t>318-6-01054-3</t>
  </si>
  <si>
    <t>307-6-06194-1</t>
  </si>
  <si>
    <t>ประจำเดือน   พฤษภาคม  2554</t>
  </si>
  <si>
    <t>นายสุรักษ์  บุญชัย</t>
  </si>
  <si>
    <t>ข้าราชการบำนาญ</t>
  </si>
  <si>
    <t>1227551/54 ข152539ลว.20กพ.54</t>
  </si>
  <si>
    <t>1238704/54 ค015558ลว.24เมย.54</t>
  </si>
  <si>
    <t>832973 ลว.18 เมย.54</t>
  </si>
  <si>
    <t>54-18-020265F158/053 ลว.19เมย.54</t>
  </si>
  <si>
    <t>54-41-015369F134/406 ลว.19เมย.54</t>
  </si>
  <si>
    <t>54-41-015287F134/324 ลว.19เมย.54</t>
  </si>
  <si>
    <t>54-18-022011F178/298ลว.2พค.54</t>
  </si>
  <si>
    <t>0651/722 ลว.29เมย.54</t>
  </si>
  <si>
    <t>0297/722 ลว.22เมย.54</t>
  </si>
  <si>
    <t>นายสมบูรณ์  วงษ์จักษุ</t>
  </si>
  <si>
    <t>1414008/53ข074929ลว.28กย.53</t>
  </si>
  <si>
    <t>1414024/53ข074945ลว.28กย.53</t>
  </si>
  <si>
    <t>22984/57 ลว.6ตค.53</t>
  </si>
  <si>
    <t>1300737/54ข086570ลว.6ตค.53</t>
  </si>
  <si>
    <t>1401592/54ข091861ลว.26ตค.54</t>
  </si>
  <si>
    <t>1405670/54ข127077ลว.-</t>
  </si>
  <si>
    <t>1409377/54ข146906ลว.3มีค.54</t>
  </si>
  <si>
    <t>1303843/54ข098864ลว.31ตค.54</t>
  </si>
  <si>
    <t>1313117/54ข169532ลว.16มค.54</t>
  </si>
  <si>
    <t>1233111/54ข167193-94ลว.20มีค.54</t>
  </si>
  <si>
    <t>1400390/54ข082620ลว.6ตค.54</t>
  </si>
  <si>
    <t>1402300/54ข096576ลว.3พย.53</t>
  </si>
  <si>
    <t>1404158/54ข113531ลว.1ธค.53</t>
  </si>
  <si>
    <t>1408045/54ข140538ลว.2กพ.54</t>
  </si>
  <si>
    <t>นางสังเวียน  โนราช</t>
  </si>
  <si>
    <t>0461/705 ลว.27 มค.54</t>
  </si>
  <si>
    <t>3601711/54ข130149-50ลว.5มค.54</t>
  </si>
  <si>
    <t>1217737/54ข131469ลว.5มค.54</t>
  </si>
  <si>
    <t>1406126/54ข127546ลว.5มค.54</t>
  </si>
  <si>
    <t>3602247/54ข130794ลว.2กพ.54</t>
  </si>
  <si>
    <t>0350/715 ลว.1 เมย.54</t>
  </si>
  <si>
    <t>1410650/54ข172234ลว.30มีค.54</t>
  </si>
  <si>
    <t>0135/707 ลว.11 กพ.54</t>
  </si>
  <si>
    <t>3602737/54ข148345ลว.1มีค.54</t>
  </si>
  <si>
    <t>1229263/54ข157272ลว.1มีค.54</t>
  </si>
  <si>
    <t>ประจำเดือน  พฤษภาคม  2554</t>
  </si>
  <si>
    <t>นางสุดสาคร  ตลับนิล</t>
  </si>
  <si>
    <t>นางสายพิณ  พลพงษ์</t>
  </si>
  <si>
    <r>
      <t xml:space="preserve">รายละเอียด </t>
    </r>
    <r>
      <rPr>
        <b/>
        <u val="single"/>
        <sz val="13"/>
        <rFont val="TH Niramit AS"/>
        <family val="0"/>
      </rPr>
      <t>ตกเบิก</t>
    </r>
    <r>
      <rPr>
        <b/>
        <sz val="13"/>
        <rFont val="TH Niramit AS"/>
        <family val="0"/>
      </rPr>
      <t xml:space="preserve"> เงินเดือน / ค่าจ้างประจำ / เงินประจำตำแหน่ง / ค่าตอบแทน / เงินเพิ่มการครองชีพชั่วคราว</t>
    </r>
  </si>
  <si>
    <r>
      <t>ตกเบิก</t>
    </r>
    <r>
      <rPr>
        <b/>
        <sz val="14"/>
        <rFont val="TH Niramit AS"/>
        <family val="0"/>
      </rPr>
      <t xml:space="preserve">  ประจำเดือน  เมษายน - มิถุนายน  2554</t>
    </r>
  </si>
  <si>
    <t>**  หมายถึง  ปรับอัตราเงินเดือนตาม พรฎ.การปรับอัตราเงินเดือนของ ขรก.(ฉ.4) พ.ศ.2554 (โดย อปท. ได้ออกคำสั่งปรับอัตราเงินเดือนแล้ว)</t>
  </si>
  <si>
    <r>
      <t xml:space="preserve">ทต.จัตุรัส </t>
    </r>
    <r>
      <rPr>
        <b/>
        <sz val="13"/>
        <color indexed="10"/>
        <rFont val="TH Niramit AS"/>
        <family val="0"/>
      </rPr>
      <t>**</t>
    </r>
  </si>
  <si>
    <t>อัตราตกเบิก/เดือน</t>
  </si>
  <si>
    <t>ประจำเดือน  พฤษภาคม - กันยายน  2554</t>
  </si>
  <si>
    <t>พ.ค.-ก.ย.54</t>
  </si>
  <si>
    <t>ฎีกา 301/2554</t>
  </si>
  <si>
    <t>ฎีกา 302/2554</t>
  </si>
  <si>
    <t>ค่าจ้างลูกจ้างชั่วคราวสถานีสูบน้ำ</t>
  </si>
  <si>
    <t>เทศบาลเมืองชัยภูมิ</t>
  </si>
  <si>
    <t>ทต.บ้านค่ายหมื่นแผ้ว</t>
  </si>
  <si>
    <t>อบต.</t>
  </si>
  <si>
    <t>รอบเมือง</t>
  </si>
  <si>
    <t>บ้านเล่า</t>
  </si>
  <si>
    <t>บ้านค่าย</t>
  </si>
  <si>
    <t>ห้วยต้อน</t>
  </si>
  <si>
    <t>นาฝาย</t>
  </si>
  <si>
    <t>กุดตุ้ม</t>
  </si>
  <si>
    <t>หนองไผ่</t>
  </si>
  <si>
    <t>โพนทอง</t>
  </si>
  <si>
    <t>ท่าหินโงม</t>
  </si>
  <si>
    <t>ห้วยบง</t>
  </si>
  <si>
    <t>บุ่งคล้า</t>
  </si>
  <si>
    <t>หนองนาแซง</t>
  </si>
  <si>
    <t>นาเสียว</t>
  </si>
  <si>
    <t>ทต.โคกสูง</t>
  </si>
  <si>
    <t>โนนสำราญ</t>
  </si>
  <si>
    <t>ลาดใหญ่</t>
  </si>
  <si>
    <t>ซับสีทอง</t>
  </si>
  <si>
    <t>ทต.คอนสวรรค์</t>
  </si>
  <si>
    <t>บ้านโสก</t>
  </si>
  <si>
    <t>โคกมั่งงอย</t>
  </si>
  <si>
    <t>ห้วยไร่</t>
  </si>
  <si>
    <t>ช่องสามหมอ</t>
  </si>
  <si>
    <t>ยางหวาย</t>
  </si>
  <si>
    <t>โนนสะอาด</t>
  </si>
  <si>
    <t>ศรีสำราญ</t>
  </si>
  <si>
    <t>หนองขาม</t>
  </si>
  <si>
    <t>เนินสง่า</t>
  </si>
  <si>
    <t>หนองฉิม</t>
  </si>
  <si>
    <t>ตาเนิน</t>
  </si>
  <si>
    <t>รังงาม</t>
  </si>
  <si>
    <t>กะฮาด</t>
  </si>
  <si>
    <t>กุดชุมแสง</t>
  </si>
  <si>
    <t>นางแดด</t>
  </si>
  <si>
    <t>หนองแวง</t>
  </si>
  <si>
    <t>ถ้ำวัวแดง</t>
  </si>
  <si>
    <t>คูเมือง</t>
  </si>
  <si>
    <t>ท่าใหญ่</t>
  </si>
  <si>
    <t>วังชมภู</t>
  </si>
  <si>
    <t>ภักดีชุมพล</t>
  </si>
  <si>
    <t>เจาทอง</t>
  </si>
  <si>
    <t>วังทอง</t>
  </si>
  <si>
    <t>แหลมทอง</t>
  </si>
  <si>
    <t>บ้านเจียง</t>
  </si>
  <si>
    <t>ทต.หนองบัวโคก</t>
  </si>
  <si>
    <t>ละหาน</t>
  </si>
  <si>
    <t>ส้มป่อย</t>
  </si>
  <si>
    <t>บ้านกอก</t>
  </si>
  <si>
    <t>ทต.หนองบัวใหญ่</t>
  </si>
  <si>
    <t>หนองบัวโคก</t>
  </si>
  <si>
    <t>กุดน้ำใส</t>
  </si>
  <si>
    <t>บ้านขาม</t>
  </si>
  <si>
    <t>หนองบัวบาน</t>
  </si>
  <si>
    <t>หนองโดน</t>
  </si>
  <si>
    <t>ทต.บ้านเพชร</t>
  </si>
  <si>
    <t>บ้านเพชร</t>
  </si>
  <si>
    <t>โคกเริงรมย์</t>
  </si>
  <si>
    <t>บ้านชวน</t>
  </si>
  <si>
    <t>หัวทะเล</t>
  </si>
  <si>
    <t>โคกเพชรพัฒนา</t>
  </si>
  <si>
    <t>บ้านตาล</t>
  </si>
  <si>
    <t>เกาะมะนาว</t>
  </si>
  <si>
    <t>ท่ากูบ</t>
  </si>
  <si>
    <t>ตะโกทอง</t>
  </si>
  <si>
    <t>เทพสถิต</t>
  </si>
  <si>
    <t>ทต.เทพสถิต</t>
  </si>
  <si>
    <t>บ้านไร่</t>
  </si>
  <si>
    <t>นายางกลัก</t>
  </si>
  <si>
    <t>โป่งนก</t>
  </si>
  <si>
    <t>วะตะแบก</t>
  </si>
  <si>
    <t>ห้วยยายจิ๋ว</t>
  </si>
  <si>
    <t>ทต.บ้านเขว้า</t>
  </si>
  <si>
    <t>ตลาดแร้ง</t>
  </si>
  <si>
    <t>ลุ่มลำชี</t>
  </si>
  <si>
    <t>ชีบน</t>
  </si>
  <si>
    <t>ภูแลนคา</t>
  </si>
  <si>
    <t>โนนแดง</t>
  </si>
  <si>
    <t>ทต.แก้งคร้อ</t>
  </si>
  <si>
    <t>ทต.นาหนองทุ่ม</t>
  </si>
  <si>
    <t>นาหนองทุ่ม</t>
  </si>
  <si>
    <t>โคกกุง</t>
  </si>
  <si>
    <t>หลุบคา</t>
  </si>
  <si>
    <t>บ้านแก้ง</t>
  </si>
  <si>
    <t>ทต.หนองสังข์</t>
  </si>
  <si>
    <t>ท่ามะไฟหวาน</t>
  </si>
  <si>
    <t>เก่าย่าดี</t>
  </si>
  <si>
    <t>หนองบัวระเหว</t>
  </si>
  <si>
    <t>ทต.หนองบัวระเหว</t>
  </si>
  <si>
    <t>วังตะเฆ่</t>
  </si>
  <si>
    <t>ทต.ห้วยแย้</t>
  </si>
  <si>
    <t>ทต.โคกสะอาด</t>
  </si>
  <si>
    <t>โสกปลาดุก</t>
  </si>
  <si>
    <t>ทต.บ้านแท่น</t>
  </si>
  <si>
    <t>สามสวน</t>
  </si>
  <si>
    <t>บ้านเต่า</t>
  </si>
  <si>
    <t>หนองคู</t>
  </si>
  <si>
    <t>สระพัง</t>
  </si>
  <si>
    <t>ทต.ภูเขียว</t>
  </si>
  <si>
    <t>ทต.บ้านเพชรภูเขียว</t>
  </si>
  <si>
    <t>โคกสะอาด</t>
  </si>
  <si>
    <t>โอโล</t>
  </si>
  <si>
    <t>ผักปัง</t>
  </si>
  <si>
    <t>หนองคอนไทย</t>
  </si>
  <si>
    <t>ธาตุทอง</t>
  </si>
  <si>
    <t>กวางโจน</t>
  </si>
  <si>
    <t>หนองตูม</t>
  </si>
  <si>
    <t>บ้านดอน</t>
  </si>
  <si>
    <t>กุดยม</t>
  </si>
  <si>
    <t>ทต.บ้านเป้า</t>
  </si>
  <si>
    <t>ทต.เกษตรสมบูรณ์</t>
  </si>
  <si>
    <t>บ้านหัน</t>
  </si>
  <si>
    <t>ทต.บ้านเดื่อ</t>
  </si>
  <si>
    <t>หนองโพนงาม</t>
  </si>
  <si>
    <t>หนองข่า</t>
  </si>
  <si>
    <t>โนนทอง</t>
  </si>
  <si>
    <t>บ้านเป้า</t>
  </si>
  <si>
    <t>กุดเลาะ</t>
  </si>
  <si>
    <t>บ้านยาง</t>
  </si>
  <si>
    <t>โนนกอก</t>
  </si>
  <si>
    <t>บ้านบัว</t>
  </si>
  <si>
    <t>สระโพนทอง</t>
  </si>
  <si>
    <t>ทุ่งลุยลาย</t>
  </si>
  <si>
    <t>ห้วยยาง</t>
  </si>
  <si>
    <t>โนนคูณ</t>
  </si>
  <si>
    <t>ทุ่งพระ</t>
  </si>
  <si>
    <t>ทุ่งนาเลา</t>
  </si>
  <si>
    <t>ดงบัง</t>
  </si>
  <si>
    <t>ดงกลาง</t>
  </si>
  <si>
    <t>307-6-06180-1</t>
  </si>
  <si>
    <t>307-6-06215-8</t>
  </si>
  <si>
    <t>342-6-00062-8</t>
  </si>
  <si>
    <t>342-6-00201-9</t>
  </si>
  <si>
    <t>342-6-00209-4</t>
  </si>
  <si>
    <t>307-6-06205-0</t>
  </si>
  <si>
    <t>342-6-00205-1</t>
  </si>
  <si>
    <t>342-6-00045-8</t>
  </si>
  <si>
    <t>342-6-00046-6</t>
  </si>
  <si>
    <t>342-6-00207-8</t>
  </si>
  <si>
    <t>307-6-06182-8</t>
  </si>
  <si>
    <t>307-6-06193-3</t>
  </si>
  <si>
    <t>307-6-06191-7</t>
  </si>
  <si>
    <t>307-6-06197-6</t>
  </si>
  <si>
    <t>307-6-06203-4</t>
  </si>
  <si>
    <t>307-6-06202-6</t>
  </si>
  <si>
    <t>307-6-06196-8</t>
  </si>
  <si>
    <t>307-6-06165-8</t>
  </si>
  <si>
    <t>342-6-00197-7</t>
  </si>
  <si>
    <t>342-6-00203-5</t>
  </si>
  <si>
    <t>342-6-00189-6</t>
  </si>
  <si>
    <t>307-6-06172-0</t>
  </si>
  <si>
    <t>307-6-06179-8</t>
  </si>
  <si>
    <t>307-6-06187-9</t>
  </si>
  <si>
    <t>335-6-00289-9</t>
  </si>
  <si>
    <t>335-6-00296-1</t>
  </si>
  <si>
    <t>335-6-00300-3</t>
  </si>
  <si>
    <t>335-6-00298-8</t>
  </si>
  <si>
    <t>307-6-06155-0</t>
  </si>
  <si>
    <t>318-6-01052-7</t>
  </si>
  <si>
    <t>307-6-06188-7</t>
  </si>
  <si>
    <t>318-6-01046-2</t>
  </si>
  <si>
    <t>342-6-00202-7</t>
  </si>
  <si>
    <t>318-6-01047-0</t>
  </si>
  <si>
    <t>335-6-00299-6</t>
  </si>
  <si>
    <t>307-6-06162-3</t>
  </si>
  <si>
    <t>318-6-00580-9</t>
  </si>
  <si>
    <t>318-6-01051-9</t>
  </si>
  <si>
    <t>318-6-01049-7</t>
  </si>
  <si>
    <t>318-6-01058-6</t>
  </si>
  <si>
    <t>318-6-01053-5</t>
  </si>
  <si>
    <t>318-6-01050-0</t>
  </si>
  <si>
    <t>318-6-01048-9</t>
  </si>
  <si>
    <t>318-6-01063-2</t>
  </si>
  <si>
    <t>342-6-00196-9</t>
  </si>
  <si>
    <t>318-6-01059-4</t>
  </si>
  <si>
    <t>318-6-01064-0</t>
  </si>
  <si>
    <t>318-6-01062-4</t>
  </si>
  <si>
    <t>318-6-01060-8</t>
  </si>
  <si>
    <t>318-6-01065-9</t>
  </si>
  <si>
    <t>318-6-01055-1</t>
  </si>
  <si>
    <t>307-6-06212-3</t>
  </si>
  <si>
    <t>307-6-06177-1</t>
  </si>
  <si>
    <t>307-6-06153-4</t>
  </si>
  <si>
    <t>307-6-06158-5</t>
  </si>
  <si>
    <t>307-6-06166-6</t>
  </si>
  <si>
    <t>307-6-06190-9</t>
  </si>
  <si>
    <t>307-6-06198-4</t>
  </si>
  <si>
    <t>342-6-00204-3</t>
  </si>
  <si>
    <t>307-6-06189-5</t>
  </si>
  <si>
    <t>307-6-06186-0</t>
  </si>
  <si>
    <t>307-6-06169-0</t>
  </si>
  <si>
    <t>307-6-06168-2</t>
  </si>
  <si>
    <t>307-6-06171-2</t>
  </si>
  <si>
    <t>342-6-00194-2</t>
  </si>
  <si>
    <t>335-6-00294-5</t>
  </si>
  <si>
    <t>335-6-00295-3</t>
  </si>
  <si>
    <t>335-6-00292-9</t>
  </si>
  <si>
    <t>335-6-00291-0</t>
  </si>
  <si>
    <t>335-6-00290-2</t>
  </si>
  <si>
    <t>289-6-00101-8</t>
  </si>
  <si>
    <t>289-6-00103-4</t>
  </si>
  <si>
    <t>289-6-00104-2</t>
  </si>
  <si>
    <t>285-6-00375-3</t>
  </si>
  <si>
    <t>285-6-00376-1</t>
  </si>
  <si>
    <t>285-6-00374-5</t>
  </si>
  <si>
    <t>285-6-00371-0</t>
  </si>
  <si>
    <t>285-6-00378-8</t>
  </si>
  <si>
    <t>285-6-00369-9</t>
  </si>
  <si>
    <t>285-6-00367-2</t>
  </si>
  <si>
    <t>285-6-00365-6</t>
  </si>
  <si>
    <t>285-6-00366-4</t>
  </si>
  <si>
    <t>285-6-00381-8</t>
  </si>
  <si>
    <t>285-6-00386-9</t>
  </si>
  <si>
    <t>285-6-00387-7</t>
  </si>
  <si>
    <t>285-6-00388-5</t>
  </si>
  <si>
    <t>285-6-00391-5</t>
  </si>
  <si>
    <t>285-6-00390-7</t>
  </si>
  <si>
    <t>285-6-00385-0</t>
  </si>
  <si>
    <t>285-6-00389-3</t>
  </si>
  <si>
    <t>285-6-00384-2</t>
  </si>
  <si>
    <t>285-6-00382-6</t>
  </si>
  <si>
    <t>285-6-00383-4</t>
  </si>
  <si>
    <t>285-6-00379-6</t>
  </si>
  <si>
    <t>285-6-00456-3</t>
  </si>
  <si>
    <t>285-6-00460-1</t>
  </si>
  <si>
    <t>285-6-00455-5</t>
  </si>
  <si>
    <t>285-6-00459-8</t>
  </si>
  <si>
    <t>เบี้ยยังชีพผู้สูงอายุ</t>
  </si>
  <si>
    <t>เบี้ยยังชีพคนพิการ</t>
  </si>
  <si>
    <t>งวดที่ 2</t>
  </si>
  <si>
    <t xml:space="preserve">  เม.ย.-มิ.ย.54 และเพิ่มเติม งวด 1</t>
  </si>
  <si>
    <t xml:space="preserve">  เม.ย.-ก.ค.54 และเพิ่มเติม งวด 1</t>
  </si>
  <si>
    <t>213/54</t>
  </si>
  <si>
    <t>214/54</t>
  </si>
  <si>
    <t>305,306/54</t>
  </si>
  <si>
    <t>301/54</t>
  </si>
  <si>
    <t>302/54</t>
  </si>
  <si>
    <t>296/54</t>
  </si>
  <si>
    <t>297/54</t>
  </si>
  <si>
    <t>303/54</t>
  </si>
  <si>
    <t>เงินเดือน/ค่าจ้างฯ (ตกเบิก)</t>
  </si>
  <si>
    <t>304/54</t>
  </si>
  <si>
    <r>
      <t>โอนเข้าบัญชีวันที่.....</t>
    </r>
    <r>
      <rPr>
        <b/>
        <sz val="18"/>
        <rFont val="TH Niramit AS"/>
        <family val="0"/>
      </rPr>
      <t>23</t>
    </r>
    <r>
      <rPr>
        <b/>
        <sz val="14"/>
        <rFont val="TH Niramit AS"/>
        <family val="0"/>
      </rPr>
      <t>......พฤษภาคม  2554</t>
    </r>
  </si>
  <si>
    <t>ประกอบการโอนเงินวันที่   23   พฤษภาคม  2554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</si>
</sst>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&quot;฿&quot;* #,##0.000_-;\-&quot;฿&quot;* #,##0.000_-;_-&quot;฿&quot;* &quot;-&quot;??_-;_-@_-"/>
    <numFmt numFmtId="203" formatCode="_-* #,##0.000_-;\-* #,##0.000_-;_-* &quot;-&quot;??_-;_-@_-"/>
    <numFmt numFmtId="204" formatCode="_-* #,##0.0000_-;\-* #,##0.0000_-;_-* &quot;-&quot;??_-;_-@_-"/>
    <numFmt numFmtId="205" formatCode="_(* #,##0_);_(* \(#,##0\);_(* &quot;-&quot;??_);_(@_)"/>
    <numFmt numFmtId="206" formatCode="_(* #,##0.0_);_(* \(#,##0.0\);_(* &quot;-&quot;??_);_(@_)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\(0.00\)"/>
    <numFmt numFmtId="220" formatCode="_-* #,##0.0_-;\-* #,##0.0_-;_-* &quot;-&quot;?_-;_-@_-"/>
    <numFmt numFmtId="221" formatCode="_-[$$-409]* #,##0.00_ ;_-[$$-409]* \-#,##0.00\ ;_-[$$-409]* &quot;-&quot;??_ ;_-@_ "/>
    <numFmt numFmtId="222" formatCode="[$-41E]d\ mmmm\ yyyy"/>
    <numFmt numFmtId="223" formatCode="#\ ?/2"/>
    <numFmt numFmtId="224" formatCode="#,##0.00_ ;\-#,##0.00\ "/>
  </numFmts>
  <fonts count="30">
    <font>
      <sz val="14"/>
      <name val="Cordia New"/>
      <family val="0"/>
    </font>
    <font>
      <sz val="8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u val="single"/>
      <sz val="14"/>
      <name val="Cordia New"/>
      <family val="2"/>
    </font>
    <font>
      <b/>
      <sz val="14"/>
      <name val="TH Niramit AS"/>
      <family val="0"/>
    </font>
    <font>
      <sz val="14"/>
      <name val="TH Niramit AS"/>
      <family val="0"/>
    </font>
    <font>
      <sz val="10"/>
      <name val="TH Niramit AS"/>
      <family val="0"/>
    </font>
    <font>
      <sz val="12"/>
      <name val="TH Niramit AS"/>
      <family val="0"/>
    </font>
    <font>
      <sz val="11"/>
      <name val="TH Niramit AS"/>
      <family val="0"/>
    </font>
    <font>
      <sz val="13"/>
      <name val="TH Niramit AS"/>
      <family val="0"/>
    </font>
    <font>
      <b/>
      <sz val="12"/>
      <name val="TH Niramit AS"/>
      <family val="0"/>
    </font>
    <font>
      <b/>
      <u val="single"/>
      <sz val="18"/>
      <name val="Cordia New"/>
      <family val="2"/>
    </font>
    <font>
      <b/>
      <u val="single"/>
      <sz val="13"/>
      <name val="TH Niramit AS"/>
      <family val="0"/>
    </font>
    <font>
      <b/>
      <sz val="13"/>
      <name val="TH Niramit AS"/>
      <family val="0"/>
    </font>
    <font>
      <b/>
      <sz val="8"/>
      <name val="TH Niramit AS"/>
      <family val="0"/>
    </font>
    <font>
      <sz val="8"/>
      <name val="TH Niramit AS"/>
      <family val="0"/>
    </font>
    <font>
      <b/>
      <sz val="11"/>
      <name val="TH Niramit AS"/>
      <family val="0"/>
    </font>
    <font>
      <sz val="9"/>
      <name val="TH Niramit AS"/>
      <family val="0"/>
    </font>
    <font>
      <b/>
      <sz val="18"/>
      <name val="TH Niramit AS"/>
      <family val="0"/>
    </font>
    <font>
      <b/>
      <sz val="16"/>
      <name val="TH Niramit AS"/>
      <family val="0"/>
    </font>
    <font>
      <b/>
      <sz val="10"/>
      <name val="TH Niramit AS"/>
      <family val="0"/>
    </font>
    <font>
      <b/>
      <u val="single"/>
      <sz val="14"/>
      <name val="TH Niramit AS"/>
      <family val="0"/>
    </font>
    <font>
      <b/>
      <sz val="13"/>
      <color indexed="10"/>
      <name val="TH Niramit AS"/>
      <family val="0"/>
    </font>
    <font>
      <b/>
      <u val="single"/>
      <sz val="11"/>
      <name val="TH Niramit AS"/>
      <family val="0"/>
    </font>
    <font>
      <b/>
      <sz val="10"/>
      <color indexed="10"/>
      <name val="TH Niramit AS"/>
      <family val="0"/>
    </font>
    <font>
      <b/>
      <sz val="8"/>
      <color indexed="10"/>
      <name val="TH Niramit AS"/>
      <family val="0"/>
    </font>
    <font>
      <b/>
      <sz val="11"/>
      <color indexed="10"/>
      <name val="TH Niramit AS"/>
      <family val="0"/>
    </font>
    <font>
      <b/>
      <sz val="7"/>
      <name val="TH Niramit AS"/>
      <family val="0"/>
    </font>
    <font>
      <b/>
      <i/>
      <sz val="14"/>
      <name val="TH Niramit AS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43" fontId="6" fillId="2" borderId="0" xfId="0" applyNumberFormat="1" applyFont="1" applyFill="1" applyBorder="1" applyAlignment="1">
      <alignment vertical="center"/>
    </xf>
    <xf numFmtId="49" fontId="6" fillId="2" borderId="1" xfId="17" applyNumberFormat="1" applyFont="1" applyFill="1" applyBorder="1" applyAlignment="1">
      <alignment horizontal="center" vertical="center" shrinkToFit="1"/>
    </xf>
    <xf numFmtId="49" fontId="6" fillId="2" borderId="2" xfId="17" applyNumberFormat="1" applyFont="1" applyFill="1" applyBorder="1" applyAlignment="1">
      <alignment horizontal="center" vertical="center" shrinkToFit="1"/>
    </xf>
    <xf numFmtId="49" fontId="6" fillId="2" borderId="3" xfId="17" applyNumberFormat="1" applyFont="1" applyFill="1" applyBorder="1" applyAlignment="1">
      <alignment horizontal="center" vertical="center" shrinkToFit="1"/>
    </xf>
    <xf numFmtId="49" fontId="6" fillId="2" borderId="4" xfId="17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/>
    </xf>
    <xf numFmtId="200" fontId="6" fillId="2" borderId="3" xfId="17" applyNumberFormat="1" applyFont="1" applyFill="1" applyBorder="1" applyAlignment="1">
      <alignment vertical="center" shrinkToFit="1"/>
    </xf>
    <xf numFmtId="200" fontId="6" fillId="2" borderId="1" xfId="17" applyNumberFormat="1" applyFont="1" applyFill="1" applyBorder="1" applyAlignment="1">
      <alignment vertical="center" shrinkToFit="1"/>
    </xf>
    <xf numFmtId="200" fontId="6" fillId="2" borderId="2" xfId="17" applyNumberFormat="1" applyFont="1" applyFill="1" applyBorder="1" applyAlignment="1">
      <alignment vertical="center" shrinkToFit="1"/>
    </xf>
    <xf numFmtId="200" fontId="6" fillId="2" borderId="4" xfId="17" applyNumberFormat="1" applyFont="1" applyFill="1" applyBorder="1" applyAlignment="1">
      <alignment vertical="center" shrinkToFit="1"/>
    </xf>
    <xf numFmtId="49" fontId="6" fillId="2" borderId="0" xfId="17" applyNumberFormat="1" applyFont="1" applyFill="1" applyAlignment="1">
      <alignment horizontal="center" vertical="center" shrinkToFit="1"/>
    </xf>
    <xf numFmtId="200" fontId="6" fillId="2" borderId="0" xfId="17" applyNumberFormat="1" applyFont="1" applyFill="1" applyAlignment="1">
      <alignment vertical="center"/>
    </xf>
    <xf numFmtId="0" fontId="6" fillId="2" borderId="0" xfId="0" applyFont="1" applyFill="1" applyAlignment="1">
      <alignment vertical="center" shrinkToFit="1"/>
    </xf>
    <xf numFmtId="43" fontId="5" fillId="2" borderId="0" xfId="17" applyFont="1" applyFill="1" applyAlignment="1">
      <alignment vertical="center" shrinkToFit="1"/>
    </xf>
    <xf numFmtId="43" fontId="6" fillId="2" borderId="3" xfId="17" applyFont="1" applyFill="1" applyBorder="1" applyAlignment="1">
      <alignment vertical="center" shrinkToFit="1"/>
    </xf>
    <xf numFmtId="43" fontId="6" fillId="2" borderId="1" xfId="17" applyFont="1" applyFill="1" applyBorder="1" applyAlignment="1">
      <alignment vertical="center" shrinkToFit="1"/>
    </xf>
    <xf numFmtId="43" fontId="6" fillId="2" borderId="2" xfId="17" applyFont="1" applyFill="1" applyBorder="1" applyAlignment="1">
      <alignment vertical="center" shrinkToFit="1"/>
    </xf>
    <xf numFmtId="43" fontId="6" fillId="2" borderId="0" xfId="17" applyFont="1" applyFill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200" fontId="6" fillId="2" borderId="0" xfId="17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200" fontId="6" fillId="0" borderId="3" xfId="17" applyNumberFormat="1" applyFont="1" applyFill="1" applyBorder="1" applyAlignment="1">
      <alignment vertical="center" shrinkToFit="1"/>
    </xf>
    <xf numFmtId="200" fontId="6" fillId="0" borderId="2" xfId="17" applyNumberFormat="1" applyFont="1" applyFill="1" applyBorder="1" applyAlignment="1">
      <alignment vertical="center" shrinkToFit="1"/>
    </xf>
    <xf numFmtId="200" fontId="6" fillId="2" borderId="0" xfId="17" applyNumberFormat="1" applyFont="1" applyFill="1" applyAlignment="1">
      <alignment vertical="center" shrinkToFit="1"/>
    </xf>
    <xf numFmtId="200" fontId="10" fillId="2" borderId="0" xfId="17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43" fontId="14" fillId="2" borderId="0" xfId="17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200" fontId="10" fillId="2" borderId="4" xfId="17" applyNumberFormat="1" applyFont="1" applyFill="1" applyBorder="1" applyAlignment="1">
      <alignment vertical="center" shrinkToFit="1"/>
    </xf>
    <xf numFmtId="49" fontId="10" fillId="2" borderId="4" xfId="17" applyNumberFormat="1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center" vertical="center" shrinkToFit="1"/>
    </xf>
    <xf numFmtId="49" fontId="10" fillId="2" borderId="0" xfId="17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200" fontId="10" fillId="2" borderId="0" xfId="17" applyNumberFormat="1" applyFont="1" applyFill="1" applyAlignment="1">
      <alignment vertical="center" shrinkToFit="1"/>
    </xf>
    <xf numFmtId="0" fontId="15" fillId="2" borderId="0" xfId="0" applyFont="1" applyFill="1" applyBorder="1" applyAlignment="1">
      <alignment horizontal="center" shrinkToFit="1"/>
    </xf>
    <xf numFmtId="43" fontId="16" fillId="2" borderId="0" xfId="17" applyFont="1" applyFill="1" applyAlignment="1">
      <alignment/>
    </xf>
    <xf numFmtId="200" fontId="5" fillId="2" borderId="5" xfId="17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shrinkToFit="1"/>
    </xf>
    <xf numFmtId="0" fontId="6" fillId="2" borderId="5" xfId="0" applyFont="1" applyFill="1" applyBorder="1" applyAlignment="1">
      <alignment shrinkToFit="1"/>
    </xf>
    <xf numFmtId="0" fontId="6" fillId="2" borderId="5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shrinkToFi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shrinkToFit="1"/>
    </xf>
    <xf numFmtId="0" fontId="6" fillId="2" borderId="7" xfId="0" applyFont="1" applyFill="1" applyBorder="1" applyAlignment="1">
      <alignment/>
    </xf>
    <xf numFmtId="0" fontId="10" fillId="2" borderId="4" xfId="0" applyFont="1" applyFill="1" applyBorder="1" applyAlignment="1">
      <alignment shrinkToFit="1"/>
    </xf>
    <xf numFmtId="200" fontId="5" fillId="2" borderId="0" xfId="17" applyNumberFormat="1" applyFont="1" applyFill="1" applyBorder="1" applyAlignment="1">
      <alignment/>
    </xf>
    <xf numFmtId="200" fontId="15" fillId="2" borderId="0" xfId="17" applyNumberFormat="1" applyFont="1" applyFill="1" applyBorder="1" applyAlignment="1">
      <alignment shrinkToFit="1"/>
    </xf>
    <xf numFmtId="43" fontId="16" fillId="2" borderId="0" xfId="17" applyFont="1" applyFill="1" applyBorder="1" applyAlignment="1">
      <alignment/>
    </xf>
    <xf numFmtId="0" fontId="5" fillId="2" borderId="0" xfId="0" applyFont="1" applyFill="1" applyBorder="1" applyAlignment="1">
      <alignment/>
    </xf>
    <xf numFmtId="200" fontId="15" fillId="3" borderId="4" xfId="17" applyNumberFormat="1" applyFont="1" applyFill="1" applyBorder="1" applyAlignment="1">
      <alignment shrinkToFit="1"/>
    </xf>
    <xf numFmtId="43" fontId="15" fillId="3" borderId="4" xfId="17" applyFont="1" applyFill="1" applyBorder="1" applyAlignment="1">
      <alignment/>
    </xf>
    <xf numFmtId="43" fontId="5" fillId="2" borderId="0" xfId="17" applyNumberFormat="1" applyFont="1" applyFill="1" applyBorder="1" applyAlignment="1">
      <alignment/>
    </xf>
    <xf numFmtId="43" fontId="15" fillId="2" borderId="0" xfId="17" applyNumberFormat="1" applyFont="1" applyFill="1" applyBorder="1" applyAlignment="1">
      <alignment shrinkToFit="1"/>
    </xf>
    <xf numFmtId="43" fontId="15" fillId="2" borderId="0" xfId="17" applyFont="1" applyFill="1" applyAlignment="1">
      <alignment/>
    </xf>
    <xf numFmtId="0" fontId="15" fillId="2" borderId="0" xfId="0" applyFont="1" applyFill="1" applyBorder="1" applyAlignment="1">
      <alignment shrinkToFit="1"/>
    </xf>
    <xf numFmtId="0" fontId="15" fillId="2" borderId="0" xfId="0" applyFont="1" applyFill="1" applyAlignment="1">
      <alignment shrinkToFit="1"/>
    </xf>
    <xf numFmtId="0" fontId="10" fillId="2" borderId="0" xfId="0" applyFont="1" applyFill="1" applyBorder="1" applyAlignment="1">
      <alignment shrinkToFit="1"/>
    </xf>
    <xf numFmtId="0" fontId="6" fillId="2" borderId="5" xfId="0" applyFont="1" applyFill="1" applyBorder="1" applyAlignment="1">
      <alignment horizontal="left" vertical="center" shrinkToFit="1"/>
    </xf>
    <xf numFmtId="200" fontId="6" fillId="2" borderId="5" xfId="17" applyNumberFormat="1" applyFont="1" applyFill="1" applyBorder="1" applyAlignment="1">
      <alignment shrinkToFit="1"/>
    </xf>
    <xf numFmtId="43" fontId="16" fillId="2" borderId="5" xfId="17" applyFont="1" applyFill="1" applyBorder="1" applyAlignment="1">
      <alignment shrinkToFit="1"/>
    </xf>
    <xf numFmtId="0" fontId="6" fillId="2" borderId="6" xfId="0" applyFont="1" applyFill="1" applyBorder="1" applyAlignment="1">
      <alignment horizontal="center" shrinkToFit="1"/>
    </xf>
    <xf numFmtId="200" fontId="6" fillId="2" borderId="6" xfId="17" applyNumberFormat="1" applyFont="1" applyFill="1" applyBorder="1" applyAlignment="1">
      <alignment shrinkToFit="1"/>
    </xf>
    <xf numFmtId="43" fontId="16" fillId="2" borderId="6" xfId="17" applyFont="1" applyFill="1" applyBorder="1" applyAlignment="1">
      <alignment shrinkToFit="1"/>
    </xf>
    <xf numFmtId="200" fontId="6" fillId="2" borderId="7" xfId="17" applyNumberFormat="1" applyFont="1" applyFill="1" applyBorder="1" applyAlignment="1">
      <alignment shrinkToFit="1"/>
    </xf>
    <xf numFmtId="43" fontId="16" fillId="2" borderId="7" xfId="17" applyFont="1" applyFill="1" applyBorder="1" applyAlignment="1">
      <alignment shrinkToFit="1"/>
    </xf>
    <xf numFmtId="43" fontId="5" fillId="3" borderId="4" xfId="17" applyNumberFormat="1" applyFont="1" applyFill="1" applyBorder="1" applyAlignment="1">
      <alignment shrinkToFit="1"/>
    </xf>
    <xf numFmtId="0" fontId="6" fillId="2" borderId="6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shrinkToFit="1"/>
    </xf>
    <xf numFmtId="0" fontId="6" fillId="2" borderId="7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shrinkToFit="1"/>
    </xf>
    <xf numFmtId="49" fontId="8" fillId="2" borderId="7" xfId="17" applyNumberFormat="1" applyFont="1" applyFill="1" applyBorder="1" applyAlignment="1">
      <alignment horizontal="left" shrinkToFit="1"/>
    </xf>
    <xf numFmtId="200" fontId="6" fillId="2" borderId="5" xfId="0" applyNumberFormat="1" applyFont="1" applyFill="1" applyBorder="1" applyAlignment="1">
      <alignment shrinkToFit="1"/>
    </xf>
    <xf numFmtId="49" fontId="8" fillId="2" borderId="5" xfId="17" applyNumberFormat="1" applyFont="1" applyFill="1" applyBorder="1" applyAlignment="1">
      <alignment horizontal="left" shrinkToFit="1"/>
    </xf>
    <xf numFmtId="49" fontId="8" fillId="2" borderId="6" xfId="17" applyNumberFormat="1" applyFont="1" applyFill="1" applyBorder="1" applyAlignment="1">
      <alignment horizontal="left" shrinkToFit="1"/>
    </xf>
    <xf numFmtId="0" fontId="6" fillId="2" borderId="5" xfId="0" applyFont="1" applyFill="1" applyBorder="1" applyAlignment="1">
      <alignment horizontal="center" vertical="center" shrinkToFit="1"/>
    </xf>
    <xf numFmtId="49" fontId="14" fillId="2" borderId="0" xfId="17" applyNumberFormat="1" applyFont="1" applyFill="1" applyBorder="1" applyAlignment="1">
      <alignment horizontal="center" vertical="center" shrinkToFit="1"/>
    </xf>
    <xf numFmtId="200" fontId="10" fillId="2" borderId="0" xfId="17" applyNumberFormat="1" applyFont="1" applyFill="1" applyBorder="1" applyAlignment="1">
      <alignment horizontal="center" vertical="center" shrinkToFit="1"/>
    </xf>
    <xf numFmtId="49" fontId="8" fillId="2" borderId="0" xfId="17" applyNumberFormat="1" applyFont="1" applyFill="1" applyBorder="1" applyAlignment="1">
      <alignment horizontal="center" vertical="center" shrinkToFit="1"/>
    </xf>
    <xf numFmtId="200" fontId="10" fillId="2" borderId="4" xfId="17" applyNumberFormat="1" applyFont="1" applyFill="1" applyBorder="1" applyAlignment="1">
      <alignment horizontal="left" vertical="center" shrinkToFit="1"/>
    </xf>
    <xf numFmtId="200" fontId="18" fillId="2" borderId="4" xfId="17" applyNumberFormat="1" applyFont="1" applyFill="1" applyBorder="1" applyAlignment="1">
      <alignment horizontal="left" vertical="center" shrinkToFit="1"/>
    </xf>
    <xf numFmtId="200" fontId="14" fillId="2" borderId="4" xfId="17" applyNumberFormat="1" applyFont="1" applyFill="1" applyBorder="1" applyAlignment="1">
      <alignment horizontal="left" vertical="center" shrinkToFit="1"/>
    </xf>
    <xf numFmtId="0" fontId="10" fillId="2" borderId="0" xfId="0" applyFont="1" applyFill="1" applyAlignment="1">
      <alignment/>
    </xf>
    <xf numFmtId="0" fontId="14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 shrinkToFit="1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shrinkToFit="1"/>
    </xf>
    <xf numFmtId="200" fontId="10" fillId="2" borderId="4" xfId="17" applyNumberFormat="1" applyFont="1" applyFill="1" applyBorder="1" applyAlignment="1">
      <alignment/>
    </xf>
    <xf numFmtId="0" fontId="10" fillId="2" borderId="0" xfId="0" applyFont="1" applyFill="1" applyAlignment="1">
      <alignment horizontal="center" shrinkToFit="1"/>
    </xf>
    <xf numFmtId="0" fontId="10" fillId="2" borderId="0" xfId="0" applyFont="1" applyFill="1" applyAlignment="1">
      <alignment shrinkToFit="1"/>
    </xf>
    <xf numFmtId="200" fontId="10" fillId="2" borderId="0" xfId="17" applyNumberFormat="1" applyFont="1" applyFill="1" applyAlignment="1">
      <alignment/>
    </xf>
    <xf numFmtId="0" fontId="10" fillId="2" borderId="3" xfId="0" applyFont="1" applyFill="1" applyBorder="1" applyAlignment="1">
      <alignment horizontal="center" shrinkToFit="1"/>
    </xf>
    <xf numFmtId="0" fontId="10" fillId="2" borderId="3" xfId="0" applyFont="1" applyFill="1" applyBorder="1" applyAlignment="1">
      <alignment shrinkToFit="1"/>
    </xf>
    <xf numFmtId="49" fontId="10" fillId="2" borderId="3" xfId="17" applyNumberFormat="1" applyFont="1" applyFill="1" applyBorder="1" applyAlignment="1">
      <alignment horizontal="center" shrinkToFit="1"/>
    </xf>
    <xf numFmtId="0" fontId="10" fillId="2" borderId="2" xfId="0" applyFont="1" applyFill="1" applyBorder="1" applyAlignment="1">
      <alignment horizontal="center" shrinkToFit="1"/>
    </xf>
    <xf numFmtId="0" fontId="10" fillId="2" borderId="2" xfId="0" applyFont="1" applyFill="1" applyBorder="1" applyAlignment="1">
      <alignment shrinkToFit="1"/>
    </xf>
    <xf numFmtId="49" fontId="10" fillId="2" borderId="2" xfId="17" applyNumberFormat="1" applyFont="1" applyFill="1" applyBorder="1" applyAlignment="1">
      <alignment horizontal="center" shrinkToFit="1"/>
    </xf>
    <xf numFmtId="49" fontId="10" fillId="2" borderId="0" xfId="17" applyNumberFormat="1" applyFont="1" applyFill="1" applyAlignment="1">
      <alignment horizontal="right" shrinkToFit="1"/>
    </xf>
    <xf numFmtId="49" fontId="10" fillId="2" borderId="0" xfId="17" applyNumberFormat="1" applyFont="1" applyFill="1" applyAlignment="1">
      <alignment horizontal="center" shrinkToFit="1"/>
    </xf>
    <xf numFmtId="0" fontId="10" fillId="2" borderId="0" xfId="0" applyFont="1" applyFill="1" applyBorder="1" applyAlignment="1">
      <alignment horizontal="center" shrinkToFit="1"/>
    </xf>
    <xf numFmtId="49" fontId="10" fillId="2" borderId="0" xfId="17" applyNumberFormat="1" applyFont="1" applyFill="1" applyBorder="1" applyAlignment="1">
      <alignment horizontal="center" shrinkToFit="1"/>
    </xf>
    <xf numFmtId="200" fontId="10" fillId="2" borderId="4" xfId="17" applyNumberFormat="1" applyFont="1" applyFill="1" applyBorder="1" applyAlignment="1">
      <alignment shrinkToFit="1"/>
    </xf>
    <xf numFmtId="200" fontId="10" fillId="2" borderId="0" xfId="17" applyNumberFormat="1" applyFont="1" applyFill="1" applyAlignment="1">
      <alignment shrinkToFit="1"/>
    </xf>
    <xf numFmtId="200" fontId="10" fillId="2" borderId="3" xfId="17" applyNumberFormat="1" applyFont="1" applyFill="1" applyBorder="1" applyAlignment="1">
      <alignment shrinkToFit="1"/>
    </xf>
    <xf numFmtId="200" fontId="10" fillId="2" borderId="2" xfId="17" applyNumberFormat="1" applyFont="1" applyFill="1" applyBorder="1" applyAlignment="1">
      <alignment shrinkToFit="1"/>
    </xf>
    <xf numFmtId="200" fontId="10" fillId="2" borderId="0" xfId="17" applyNumberFormat="1" applyFont="1" applyFill="1" applyBorder="1" applyAlignment="1">
      <alignment shrinkToFit="1"/>
    </xf>
    <xf numFmtId="49" fontId="10" fillId="2" borderId="0" xfId="17" applyNumberFormat="1" applyFont="1" applyFill="1" applyBorder="1" applyAlignment="1">
      <alignment horizontal="right" shrinkToFit="1"/>
    </xf>
    <xf numFmtId="200" fontId="10" fillId="0" borderId="3" xfId="17" applyNumberFormat="1" applyFont="1" applyFill="1" applyBorder="1" applyAlignment="1">
      <alignment shrinkToFit="1"/>
    </xf>
    <xf numFmtId="200" fontId="10" fillId="0" borderId="2" xfId="17" applyNumberFormat="1" applyFont="1" applyFill="1" applyBorder="1" applyAlignment="1">
      <alignment shrinkToFit="1"/>
    </xf>
    <xf numFmtId="0" fontId="19" fillId="2" borderId="0" xfId="0" applyFont="1" applyFill="1" applyBorder="1" applyAlignment="1">
      <alignment horizontal="center" shrinkToFit="1"/>
    </xf>
    <xf numFmtId="0" fontId="19" fillId="2" borderId="0" xfId="0" applyFont="1" applyFill="1" applyBorder="1" applyAlignment="1">
      <alignment shrinkToFit="1"/>
    </xf>
    <xf numFmtId="200" fontId="19" fillId="2" borderId="0" xfId="17" applyNumberFormat="1" applyFont="1" applyFill="1" applyBorder="1" applyAlignment="1">
      <alignment shrinkToFit="1"/>
    </xf>
    <xf numFmtId="49" fontId="20" fillId="2" borderId="0" xfId="17" applyNumberFormat="1" applyFont="1" applyFill="1" applyBorder="1" applyAlignment="1">
      <alignment horizontal="center" vertical="center" shrinkToFit="1"/>
    </xf>
    <xf numFmtId="200" fontId="20" fillId="2" borderId="0" xfId="17" applyNumberFormat="1" applyFont="1" applyFill="1" applyBorder="1" applyAlignment="1">
      <alignment vertical="center" shrinkToFit="1"/>
    </xf>
    <xf numFmtId="0" fontId="5" fillId="2" borderId="8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 shrinkToFit="1"/>
      <protection locked="0"/>
    </xf>
    <xf numFmtId="49" fontId="6" fillId="2" borderId="0" xfId="17" applyNumberFormat="1" applyFont="1" applyFill="1" applyBorder="1" applyAlignment="1">
      <alignment horizontal="center" vertical="center" shrinkToFit="1"/>
    </xf>
    <xf numFmtId="200" fontId="6" fillId="2" borderId="0" xfId="17" applyNumberFormat="1" applyFont="1" applyFill="1" applyBorder="1" applyAlignment="1">
      <alignment vertical="center"/>
    </xf>
    <xf numFmtId="43" fontId="6" fillId="2" borderId="0" xfId="17" applyFont="1" applyFill="1" applyBorder="1" applyAlignment="1">
      <alignment vertical="center" shrinkToFit="1"/>
    </xf>
    <xf numFmtId="43" fontId="5" fillId="2" borderId="0" xfId="17" applyFont="1" applyFill="1" applyAlignment="1">
      <alignment shrinkToFit="1"/>
    </xf>
    <xf numFmtId="0" fontId="6" fillId="2" borderId="0" xfId="0" applyFont="1" applyFill="1" applyAlignment="1">
      <alignment/>
    </xf>
    <xf numFmtId="43" fontId="6" fillId="2" borderId="1" xfId="17" applyNumberFormat="1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200" fontId="5" fillId="4" borderId="6" xfId="17" applyNumberFormat="1" applyFont="1" applyFill="1" applyBorder="1" applyAlignment="1">
      <alignment shrinkToFit="1"/>
    </xf>
    <xf numFmtId="200" fontId="5" fillId="4" borderId="7" xfId="17" applyNumberFormat="1" applyFont="1" applyFill="1" applyBorder="1" applyAlignment="1">
      <alignment shrinkToFit="1"/>
    </xf>
    <xf numFmtId="200" fontId="5" fillId="4" borderId="5" xfId="17" applyNumberFormat="1" applyFont="1" applyFill="1" applyBorder="1" applyAlignment="1">
      <alignment shrinkToFit="1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200" fontId="17" fillId="2" borderId="0" xfId="17" applyNumberFormat="1" applyFont="1" applyFill="1" applyBorder="1" applyAlignment="1">
      <alignment vertical="center"/>
    </xf>
    <xf numFmtId="43" fontId="17" fillId="2" borderId="0" xfId="17" applyFont="1" applyFill="1" applyBorder="1" applyAlignment="1">
      <alignment vertical="center"/>
    </xf>
    <xf numFmtId="200" fontId="17" fillId="2" borderId="0" xfId="17" applyNumberFormat="1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49" fontId="18" fillId="5" borderId="5" xfId="17" applyNumberFormat="1" applyFont="1" applyFill="1" applyBorder="1" applyAlignment="1">
      <alignment horizontal="center" vertical="center" shrinkToFit="1"/>
    </xf>
    <xf numFmtId="49" fontId="8" fillId="5" borderId="6" xfId="17" applyNumberFormat="1" applyFont="1" applyFill="1" applyBorder="1" applyAlignment="1">
      <alignment horizontal="center" vertical="center" wrapText="1"/>
    </xf>
    <xf numFmtId="49" fontId="18" fillId="5" borderId="10" xfId="17" applyNumberFormat="1" applyFont="1" applyFill="1" applyBorder="1" applyAlignment="1">
      <alignment horizontal="center" vertical="center" shrinkToFit="1"/>
    </xf>
    <xf numFmtId="49" fontId="17" fillId="2" borderId="0" xfId="17" applyNumberFormat="1" applyFont="1" applyFill="1" applyBorder="1" applyAlignment="1">
      <alignment horizontal="center" vertical="center" wrapText="1"/>
    </xf>
    <xf numFmtId="43" fontId="17" fillId="2" borderId="0" xfId="1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200" fontId="17" fillId="2" borderId="0" xfId="17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shrinkToFit="1"/>
    </xf>
    <xf numFmtId="200" fontId="14" fillId="6" borderId="4" xfId="0" applyNumberFormat="1" applyFont="1" applyFill="1" applyBorder="1" applyAlignment="1">
      <alignment vertical="center" shrinkToFit="1"/>
    </xf>
    <xf numFmtId="49" fontId="9" fillId="2" borderId="4" xfId="17" applyNumberFormat="1" applyFont="1" applyFill="1" applyBorder="1" applyAlignment="1">
      <alignment horizontal="center" vertical="center" shrinkToFit="1"/>
    </xf>
    <xf numFmtId="200" fontId="8" fillId="2" borderId="4" xfId="17" applyNumberFormat="1" applyFont="1" applyFill="1" applyBorder="1" applyAlignment="1">
      <alignment vertical="center" shrinkToFit="1"/>
    </xf>
    <xf numFmtId="200" fontId="14" fillId="2" borderId="4" xfId="17" applyNumberFormat="1" applyFont="1" applyFill="1" applyBorder="1" applyAlignment="1">
      <alignment vertical="center" shrinkToFit="1"/>
    </xf>
    <xf numFmtId="43" fontId="17" fillId="2" borderId="0" xfId="17" applyNumberFormat="1" applyFont="1" applyFill="1" applyBorder="1" applyAlignment="1">
      <alignment vertical="center"/>
    </xf>
    <xf numFmtId="49" fontId="18" fillId="2" borderId="4" xfId="0" applyNumberFormat="1" applyFont="1" applyFill="1" applyBorder="1" applyAlignment="1">
      <alignment horizontal="center" vertical="center" shrinkToFit="1"/>
    </xf>
    <xf numFmtId="200" fontId="14" fillId="2" borderId="0" xfId="17" applyNumberFormat="1" applyFont="1" applyFill="1" applyBorder="1" applyAlignment="1">
      <alignment vertical="center"/>
    </xf>
    <xf numFmtId="200" fontId="18" fillId="2" borderId="4" xfId="17" applyNumberFormat="1" applyFont="1" applyFill="1" applyBorder="1" applyAlignment="1">
      <alignment horizontal="center" vertical="center" shrinkToFit="1"/>
    </xf>
    <xf numFmtId="200" fontId="14" fillId="2" borderId="0" xfId="17" applyNumberFormat="1" applyFont="1" applyFill="1" applyBorder="1" applyAlignment="1">
      <alignment vertical="center" shrinkToFit="1"/>
    </xf>
    <xf numFmtId="0" fontId="9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49" fontId="9" fillId="2" borderId="0" xfId="17" applyNumberFormat="1" applyFont="1" applyFill="1" applyAlignment="1">
      <alignment vertical="center" shrinkToFit="1"/>
    </xf>
    <xf numFmtId="200" fontId="17" fillId="2" borderId="8" xfId="17" applyNumberFormat="1" applyFont="1" applyFill="1" applyBorder="1" applyAlignment="1">
      <alignment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200" fontId="9" fillId="2" borderId="0" xfId="17" applyNumberFormat="1" applyFont="1" applyFill="1" applyAlignment="1">
      <alignment horizontal="left" vertical="center" shrinkToFit="1"/>
    </xf>
    <xf numFmtId="200" fontId="18" fillId="2" borderId="0" xfId="17" applyNumberFormat="1" applyFont="1" applyFill="1" applyAlignment="1">
      <alignment horizontal="left" vertical="center" shrinkToFit="1"/>
    </xf>
    <xf numFmtId="200" fontId="17" fillId="2" borderId="0" xfId="17" applyNumberFormat="1" applyFont="1" applyFill="1" applyAlignment="1">
      <alignment horizontal="left" vertical="center" shrinkToFit="1"/>
    </xf>
    <xf numFmtId="200" fontId="8" fillId="2" borderId="0" xfId="17" applyNumberFormat="1" applyFont="1" applyFill="1" applyAlignment="1">
      <alignment vertical="center" shrinkToFit="1"/>
    </xf>
    <xf numFmtId="49" fontId="9" fillId="2" borderId="0" xfId="17" applyNumberFormat="1" applyFont="1" applyFill="1" applyAlignment="1">
      <alignment horizontal="center" vertical="center" shrinkToFit="1"/>
    </xf>
    <xf numFmtId="200" fontId="9" fillId="2" borderId="0" xfId="17" applyNumberFormat="1" applyFont="1" applyFill="1" applyAlignment="1">
      <alignment vertical="center" shrinkToFit="1"/>
    </xf>
    <xf numFmtId="200" fontId="17" fillId="2" borderId="0" xfId="17" applyNumberFormat="1" applyFont="1" applyFill="1" applyAlignment="1">
      <alignment vertical="center" shrinkToFit="1"/>
    </xf>
    <xf numFmtId="200" fontId="17" fillId="2" borderId="0" xfId="17" applyNumberFormat="1" applyFont="1" applyFill="1" applyBorder="1" applyAlignment="1">
      <alignment vertical="center" shrinkToFit="1"/>
    </xf>
    <xf numFmtId="0" fontId="14" fillId="3" borderId="4" xfId="0" applyFont="1" applyFill="1" applyBorder="1" applyAlignment="1">
      <alignment horizontal="center" vertical="center" shrinkToFit="1"/>
    </xf>
    <xf numFmtId="200" fontId="10" fillId="3" borderId="11" xfId="17" applyNumberFormat="1" applyFont="1" applyFill="1" applyBorder="1" applyAlignment="1">
      <alignment vertical="center" shrinkToFit="1"/>
    </xf>
    <xf numFmtId="49" fontId="14" fillId="3" borderId="11" xfId="17" applyNumberFormat="1" applyFont="1" applyFill="1" applyBorder="1" applyAlignment="1">
      <alignment vertical="center" shrinkToFit="1"/>
    </xf>
    <xf numFmtId="200" fontId="14" fillId="3" borderId="4" xfId="17" applyNumberFormat="1" applyFont="1" applyFill="1" applyBorder="1" applyAlignment="1">
      <alignment vertical="center" shrinkToFit="1"/>
    </xf>
    <xf numFmtId="0" fontId="14" fillId="2" borderId="0" xfId="0" applyFont="1" applyFill="1" applyBorder="1" applyAlignment="1">
      <alignment horizontal="center" vertical="center"/>
    </xf>
    <xf numFmtId="200" fontId="10" fillId="2" borderId="0" xfId="17" applyNumberFormat="1" applyFont="1" applyFill="1" applyBorder="1" applyAlignment="1">
      <alignment vertical="center"/>
    </xf>
    <xf numFmtId="49" fontId="14" fillId="2" borderId="0" xfId="17" applyNumberFormat="1" applyFont="1" applyFill="1" applyBorder="1" applyAlignment="1">
      <alignment vertical="center" shrinkToFit="1"/>
    </xf>
    <xf numFmtId="200" fontId="17" fillId="2" borderId="0" xfId="17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center" vertical="center"/>
    </xf>
    <xf numFmtId="200" fontId="9" fillId="2" borderId="0" xfId="17" applyNumberFormat="1" applyFont="1" applyFill="1" applyAlignment="1">
      <alignment horizontal="left" vertical="center"/>
    </xf>
    <xf numFmtId="200" fontId="17" fillId="2" borderId="0" xfId="17" applyNumberFormat="1" applyFont="1" applyFill="1" applyAlignment="1">
      <alignment horizontal="left" vertical="center"/>
    </xf>
    <xf numFmtId="200" fontId="8" fillId="2" borderId="0" xfId="17" applyNumberFormat="1" applyFont="1" applyFill="1" applyAlignment="1">
      <alignment vertical="center"/>
    </xf>
    <xf numFmtId="49" fontId="9" fillId="2" borderId="0" xfId="17" applyNumberFormat="1" applyFont="1" applyFill="1" applyAlignment="1">
      <alignment horizontal="center" vertical="center"/>
    </xf>
    <xf numFmtId="200" fontId="9" fillId="2" borderId="0" xfId="17" applyNumberFormat="1" applyFont="1" applyFill="1" applyAlignment="1">
      <alignment vertical="center"/>
    </xf>
    <xf numFmtId="200" fontId="7" fillId="5" borderId="11" xfId="17" applyNumberFormat="1" applyFont="1" applyFill="1" applyBorder="1" applyAlignment="1">
      <alignment horizontal="center" vertical="center" wrapText="1"/>
    </xf>
    <xf numFmtId="49" fontId="16" fillId="5" borderId="5" xfId="17" applyNumberFormat="1" applyFont="1" applyFill="1" applyBorder="1" applyAlignment="1">
      <alignment horizontal="center" vertical="center" wrapText="1"/>
    </xf>
    <xf numFmtId="49" fontId="16" fillId="5" borderId="10" xfId="17" applyNumberFormat="1" applyFont="1" applyFill="1" applyBorder="1" applyAlignment="1">
      <alignment horizontal="center" vertical="center" wrapText="1"/>
    </xf>
    <xf numFmtId="200" fontId="16" fillId="5" borderId="12" xfId="17" applyNumberFormat="1" applyFont="1" applyFill="1" applyBorder="1" applyAlignment="1">
      <alignment horizontal="center" vertical="center" wrapText="1"/>
    </xf>
    <xf numFmtId="49" fontId="16" fillId="5" borderId="11" xfId="17" applyNumberFormat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vertical="center" shrinkToFit="1"/>
    </xf>
    <xf numFmtId="43" fontId="5" fillId="2" borderId="5" xfId="17" applyFont="1" applyFill="1" applyBorder="1" applyAlignment="1">
      <alignment vertical="center" shrinkToFit="1"/>
    </xf>
    <xf numFmtId="200" fontId="14" fillId="2" borderId="13" xfId="17" applyNumberFormat="1" applyFont="1" applyFill="1" applyBorder="1" applyAlignment="1">
      <alignment shrinkToFit="1"/>
    </xf>
    <xf numFmtId="200" fontId="14" fillId="6" borderId="4" xfId="17" applyNumberFormat="1" applyFont="1" applyFill="1" applyBorder="1" applyAlignment="1">
      <alignment shrinkToFit="1"/>
    </xf>
    <xf numFmtId="200" fontId="14" fillId="0" borderId="0" xfId="17" applyNumberFormat="1" applyFont="1" applyFill="1" applyBorder="1" applyAlignment="1">
      <alignment shrinkToFit="1"/>
    </xf>
    <xf numFmtId="200" fontId="14" fillId="0" borderId="3" xfId="17" applyNumberFormat="1" applyFont="1" applyFill="1" applyBorder="1" applyAlignment="1">
      <alignment shrinkToFit="1"/>
    </xf>
    <xf numFmtId="0" fontId="10" fillId="2" borderId="1" xfId="0" applyFont="1" applyFill="1" applyBorder="1" applyAlignment="1">
      <alignment horizontal="center" shrinkToFit="1"/>
    </xf>
    <xf numFmtId="0" fontId="10" fillId="2" borderId="1" xfId="0" applyFont="1" applyFill="1" applyBorder="1" applyAlignment="1">
      <alignment shrinkToFit="1"/>
    </xf>
    <xf numFmtId="200" fontId="10" fillId="2" borderId="1" xfId="17" applyNumberFormat="1" applyFont="1" applyFill="1" applyBorder="1" applyAlignment="1">
      <alignment shrinkToFit="1"/>
    </xf>
    <xf numFmtId="49" fontId="10" fillId="2" borderId="1" xfId="17" applyNumberFormat="1" applyFont="1" applyFill="1" applyBorder="1" applyAlignment="1">
      <alignment horizontal="center" shrinkToFit="1"/>
    </xf>
    <xf numFmtId="200" fontId="14" fillId="0" borderId="1" xfId="17" applyNumberFormat="1" applyFont="1" applyFill="1" applyBorder="1" applyAlignment="1">
      <alignment shrinkToFit="1"/>
    </xf>
    <xf numFmtId="200" fontId="14" fillId="0" borderId="2" xfId="17" applyNumberFormat="1" applyFont="1" applyFill="1" applyBorder="1" applyAlignment="1">
      <alignment shrinkToFit="1"/>
    </xf>
    <xf numFmtId="49" fontId="5" fillId="2" borderId="0" xfId="17" applyNumberFormat="1" applyFont="1" applyFill="1" applyAlignment="1">
      <alignment horizontal="right"/>
    </xf>
    <xf numFmtId="200" fontId="5" fillId="2" borderId="4" xfId="17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0" fillId="0" borderId="0" xfId="0" applyFont="1" applyAlignment="1">
      <alignment shrinkToFit="1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 shrinkToFit="1"/>
    </xf>
    <xf numFmtId="0" fontId="10" fillId="0" borderId="4" xfId="0" applyFont="1" applyBorder="1" applyAlignment="1">
      <alignment horizontal="center" vertical="center" shrinkToFit="1"/>
    </xf>
    <xf numFmtId="43" fontId="10" fillId="0" borderId="4" xfId="17" applyFont="1" applyBorder="1" applyAlignment="1">
      <alignment horizontal="center" vertical="center" wrapText="1" shrinkToFit="1"/>
    </xf>
    <xf numFmtId="43" fontId="7" fillId="0" borderId="4" xfId="17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0" fillId="0" borderId="14" xfId="0" applyFont="1" applyBorder="1" applyAlignment="1">
      <alignment horizontal="center" shrinkToFit="1"/>
    </xf>
    <xf numFmtId="0" fontId="10" fillId="0" borderId="14" xfId="0" applyFont="1" applyBorder="1" applyAlignment="1">
      <alignment shrinkToFit="1"/>
    </xf>
    <xf numFmtId="200" fontId="10" fillId="0" borderId="14" xfId="17" applyNumberFormat="1" applyFont="1" applyBorder="1" applyAlignment="1">
      <alignment shrinkToFit="1"/>
    </xf>
    <xf numFmtId="43" fontId="10" fillId="0" borderId="14" xfId="17" applyFont="1" applyBorder="1" applyAlignment="1">
      <alignment shrinkToFit="1"/>
    </xf>
    <xf numFmtId="0" fontId="10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shrinkToFit="1"/>
    </xf>
    <xf numFmtId="200" fontId="10" fillId="0" borderId="1" xfId="17" applyNumberFormat="1" applyFont="1" applyBorder="1" applyAlignment="1">
      <alignment shrinkToFit="1"/>
    </xf>
    <xf numFmtId="43" fontId="10" fillId="0" borderId="1" xfId="17" applyFont="1" applyBorder="1" applyAlignment="1">
      <alignment shrinkToFit="1"/>
    </xf>
    <xf numFmtId="0" fontId="10" fillId="6" borderId="2" xfId="0" applyFont="1" applyFill="1" applyBorder="1" applyAlignment="1">
      <alignment horizontal="center" shrinkToFit="1"/>
    </xf>
    <xf numFmtId="43" fontId="14" fillId="6" borderId="2" xfId="17" applyFont="1" applyFill="1" applyBorder="1" applyAlignment="1">
      <alignment shrinkToFit="1"/>
    </xf>
    <xf numFmtId="0" fontId="10" fillId="6" borderId="2" xfId="0" applyFont="1" applyFill="1" applyBorder="1" applyAlignment="1">
      <alignment shrinkToFit="1"/>
    </xf>
    <xf numFmtId="200" fontId="10" fillId="6" borderId="2" xfId="17" applyNumberFormat="1" applyFont="1" applyFill="1" applyBorder="1" applyAlignment="1">
      <alignment shrinkToFit="1"/>
    </xf>
    <xf numFmtId="0" fontId="14" fillId="6" borderId="2" xfId="0" applyFont="1" applyFill="1" applyBorder="1" applyAlignment="1">
      <alignment horizontal="center" shrinkToFit="1"/>
    </xf>
    <xf numFmtId="0" fontId="14" fillId="6" borderId="2" xfId="0" applyFont="1" applyFill="1" applyBorder="1" applyAlignment="1">
      <alignment shrinkToFit="1"/>
    </xf>
    <xf numFmtId="200" fontId="14" fillId="6" borderId="2" xfId="17" applyNumberFormat="1" applyFont="1" applyFill="1" applyBorder="1" applyAlignment="1">
      <alignment shrinkToFit="1"/>
    </xf>
    <xf numFmtId="43" fontId="14" fillId="6" borderId="2" xfId="17" applyNumberFormat="1" applyFont="1" applyFill="1" applyBorder="1" applyAlignment="1">
      <alignment shrinkToFit="1"/>
    </xf>
    <xf numFmtId="0" fontId="14" fillId="0" borderId="0" xfId="0" applyFont="1" applyAlignment="1">
      <alignment shrinkToFit="1"/>
    </xf>
    <xf numFmtId="0" fontId="14" fillId="0" borderId="1" xfId="0" applyFont="1" applyBorder="1" applyAlignment="1">
      <alignment horizontal="center" shrinkToFit="1"/>
    </xf>
    <xf numFmtId="43" fontId="14" fillId="0" borderId="1" xfId="17" applyFont="1" applyBorder="1" applyAlignment="1">
      <alignment shrinkToFit="1"/>
    </xf>
    <xf numFmtId="0" fontId="14" fillId="0" borderId="1" xfId="0" applyFont="1" applyBorder="1" applyAlignment="1">
      <alignment shrinkToFit="1"/>
    </xf>
    <xf numFmtId="43" fontId="10" fillId="0" borderId="1" xfId="17" applyNumberFormat="1" applyFont="1" applyBorder="1" applyAlignment="1">
      <alignment shrinkToFit="1"/>
    </xf>
    <xf numFmtId="200" fontId="14" fillId="0" borderId="1" xfId="17" applyNumberFormat="1" applyFont="1" applyBorder="1" applyAlignment="1">
      <alignment shrinkToFit="1"/>
    </xf>
    <xf numFmtId="0" fontId="14" fillId="6" borderId="2" xfId="0" applyFont="1" applyFill="1" applyBorder="1" applyAlignment="1">
      <alignment/>
    </xf>
    <xf numFmtId="43" fontId="10" fillId="0" borderId="0" xfId="17" applyFont="1" applyAlignment="1">
      <alignment shrinkToFit="1"/>
    </xf>
    <xf numFmtId="43" fontId="9" fillId="0" borderId="4" xfId="17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shrinkToFit="1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shrinkToFit="1"/>
    </xf>
    <xf numFmtId="200" fontId="10" fillId="0" borderId="0" xfId="17" applyNumberFormat="1" applyFont="1" applyBorder="1" applyAlignment="1">
      <alignment shrinkToFit="1"/>
    </xf>
    <xf numFmtId="43" fontId="10" fillId="0" borderId="0" xfId="17" applyNumberFormat="1" applyFont="1" applyBorder="1" applyAlignment="1">
      <alignment shrinkToFit="1"/>
    </xf>
    <xf numFmtId="200" fontId="14" fillId="0" borderId="0" xfId="17" applyNumberFormat="1" applyFont="1" applyBorder="1" applyAlignment="1">
      <alignment shrinkToFit="1"/>
    </xf>
    <xf numFmtId="0" fontId="14" fillId="6" borderId="4" xfId="0" applyFont="1" applyFill="1" applyBorder="1" applyAlignment="1">
      <alignment horizontal="center" shrinkToFit="1"/>
    </xf>
    <xf numFmtId="0" fontId="14" fillId="6" borderId="4" xfId="0" applyFont="1" applyFill="1" applyBorder="1" applyAlignment="1">
      <alignment shrinkToFit="1"/>
    </xf>
    <xf numFmtId="200" fontId="14" fillId="0" borderId="15" xfId="17" applyNumberFormat="1" applyFont="1" applyBorder="1" applyAlignment="1">
      <alignment shrinkToFit="1"/>
    </xf>
    <xf numFmtId="43" fontId="10" fillId="0" borderId="12" xfId="17" applyFont="1" applyBorder="1" applyAlignment="1">
      <alignment shrinkToFit="1"/>
    </xf>
    <xf numFmtId="0" fontId="14" fillId="7" borderId="4" xfId="0" applyFont="1" applyFill="1" applyBorder="1" applyAlignment="1">
      <alignment horizontal="center" shrinkToFit="1"/>
    </xf>
    <xf numFmtId="0" fontId="14" fillId="7" borderId="4" xfId="0" applyFont="1" applyFill="1" applyBorder="1" applyAlignment="1">
      <alignment shrinkToFit="1"/>
    </xf>
    <xf numFmtId="43" fontId="14" fillId="7" borderId="4" xfId="17" applyFont="1" applyFill="1" applyBorder="1" applyAlignment="1">
      <alignment shrinkToFit="1"/>
    </xf>
    <xf numFmtId="43" fontId="6" fillId="2" borderId="4" xfId="17" applyFont="1" applyFill="1" applyBorder="1" applyAlignment="1">
      <alignment vertical="center" shrinkToFit="1"/>
    </xf>
    <xf numFmtId="43" fontId="6" fillId="2" borderId="4" xfId="17" applyNumberFormat="1" applyFont="1" applyFill="1" applyBorder="1" applyAlignment="1">
      <alignment vertical="center" shrinkToFit="1"/>
    </xf>
    <xf numFmtId="49" fontId="6" fillId="2" borderId="5" xfId="17" applyNumberFormat="1" applyFont="1" applyFill="1" applyBorder="1" applyAlignment="1">
      <alignment horizontal="left" vertical="center" shrinkToFit="1"/>
    </xf>
    <xf numFmtId="49" fontId="5" fillId="2" borderId="5" xfId="0" applyNumberFormat="1" applyFont="1" applyFill="1" applyBorder="1" applyAlignment="1">
      <alignment vertical="center" shrinkToFit="1"/>
    </xf>
    <xf numFmtId="43" fontId="11" fillId="2" borderId="5" xfId="17" applyFont="1" applyFill="1" applyBorder="1" applyAlignment="1">
      <alignment vertical="center" shrinkToFit="1"/>
    </xf>
    <xf numFmtId="43" fontId="5" fillId="2" borderId="5" xfId="17" applyNumberFormat="1" applyFont="1" applyFill="1" applyBorder="1" applyAlignment="1">
      <alignment vertical="center" shrinkToFit="1"/>
    </xf>
    <xf numFmtId="49" fontId="8" fillId="2" borderId="5" xfId="17" applyNumberFormat="1" applyFont="1" applyFill="1" applyBorder="1" applyAlignment="1">
      <alignment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vertical="center" wrapText="1" shrinkToFit="1"/>
    </xf>
    <xf numFmtId="49" fontId="6" fillId="2" borderId="7" xfId="17" applyNumberFormat="1" applyFont="1" applyFill="1" applyBorder="1" applyAlignment="1">
      <alignment horizontal="left" vertical="center" wrapText="1" shrinkToFit="1"/>
    </xf>
    <xf numFmtId="200" fontId="5" fillId="2" borderId="7" xfId="17" applyNumberFormat="1" applyFont="1" applyFill="1" applyBorder="1" applyAlignment="1">
      <alignment vertical="center" wrapText="1" shrinkToFit="1"/>
    </xf>
    <xf numFmtId="43" fontId="5" fillId="2" borderId="7" xfId="17" applyFont="1" applyFill="1" applyBorder="1" applyAlignment="1">
      <alignment vertical="center" wrapText="1" shrinkToFit="1"/>
    </xf>
    <xf numFmtId="200" fontId="5" fillId="4" borderId="7" xfId="17" applyNumberFormat="1" applyFont="1" applyFill="1" applyBorder="1" applyAlignment="1">
      <alignment wrapText="1" shrinkToFit="1"/>
    </xf>
    <xf numFmtId="49" fontId="5" fillId="2" borderId="7" xfId="0" applyNumberFormat="1" applyFont="1" applyFill="1" applyBorder="1" applyAlignment="1">
      <alignment vertical="center" shrinkToFit="1"/>
    </xf>
    <xf numFmtId="43" fontId="11" fillId="2" borderId="7" xfId="17" applyFont="1" applyFill="1" applyBorder="1" applyAlignment="1">
      <alignment vertical="center" shrinkToFit="1"/>
    </xf>
    <xf numFmtId="43" fontId="5" fillId="4" borderId="5" xfId="17" applyNumberFormat="1" applyFont="1" applyFill="1" applyBorder="1" applyAlignment="1">
      <alignment shrinkToFit="1"/>
    </xf>
    <xf numFmtId="43" fontId="6" fillId="2" borderId="5" xfId="17" applyNumberFormat="1" applyFont="1" applyFill="1" applyBorder="1" applyAlignment="1">
      <alignment shrinkToFit="1"/>
    </xf>
    <xf numFmtId="0" fontId="15" fillId="2" borderId="6" xfId="0" applyFont="1" applyFill="1" applyBorder="1" applyAlignment="1">
      <alignment shrinkToFit="1"/>
    </xf>
    <xf numFmtId="43" fontId="16" fillId="2" borderId="6" xfId="17" applyFont="1" applyFill="1" applyBorder="1" applyAlignment="1">
      <alignment/>
    </xf>
    <xf numFmtId="0" fontId="15" fillId="2" borderId="7" xfId="0" applyFont="1" applyFill="1" applyBorder="1" applyAlignment="1">
      <alignment shrinkToFit="1"/>
    </xf>
    <xf numFmtId="43" fontId="16" fillId="2" borderId="7" xfId="17" applyFont="1" applyFill="1" applyBorder="1" applyAlignment="1">
      <alignment/>
    </xf>
    <xf numFmtId="0" fontId="5" fillId="4" borderId="6" xfId="0" applyFont="1" applyFill="1" applyBorder="1" applyAlignment="1">
      <alignment/>
    </xf>
    <xf numFmtId="43" fontId="5" fillId="4" borderId="7" xfId="0" applyNumberFormat="1" applyFont="1" applyFill="1" applyBorder="1" applyAlignment="1">
      <alignment shrinkToFit="1"/>
    </xf>
    <xf numFmtId="0" fontId="5" fillId="4" borderId="7" xfId="0" applyFont="1" applyFill="1" applyBorder="1" applyAlignment="1">
      <alignment/>
    </xf>
    <xf numFmtId="0" fontId="11" fillId="3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shrinkToFit="1"/>
    </xf>
    <xf numFmtId="0" fontId="10" fillId="0" borderId="3" xfId="0" applyFont="1" applyBorder="1" applyAlignment="1">
      <alignment shrinkToFit="1"/>
    </xf>
    <xf numFmtId="200" fontId="10" fillId="0" borderId="3" xfId="17" applyNumberFormat="1" applyFont="1" applyBorder="1" applyAlignment="1">
      <alignment shrinkToFit="1"/>
    </xf>
    <xf numFmtId="43" fontId="10" fillId="0" borderId="3" xfId="17" applyNumberFormat="1" applyFont="1" applyBorder="1" applyAlignment="1">
      <alignment shrinkToFit="1"/>
    </xf>
    <xf numFmtId="200" fontId="14" fillId="0" borderId="3" xfId="17" applyNumberFormat="1" applyFont="1" applyBorder="1" applyAlignment="1">
      <alignment shrinkToFit="1"/>
    </xf>
    <xf numFmtId="43" fontId="10" fillId="0" borderId="3" xfId="17" applyFont="1" applyBorder="1" applyAlignment="1">
      <alignment shrinkToFit="1"/>
    </xf>
    <xf numFmtId="0" fontId="10" fillId="0" borderId="2" xfId="0" applyFont="1" applyBorder="1" applyAlignment="1">
      <alignment horizontal="center" shrinkToFit="1"/>
    </xf>
    <xf numFmtId="0" fontId="10" fillId="0" borderId="2" xfId="0" applyFont="1" applyBorder="1" applyAlignment="1">
      <alignment shrinkToFit="1"/>
    </xf>
    <xf numFmtId="200" fontId="10" fillId="0" borderId="2" xfId="17" applyNumberFormat="1" applyFont="1" applyBorder="1" applyAlignment="1">
      <alignment shrinkToFit="1"/>
    </xf>
    <xf numFmtId="43" fontId="10" fillId="0" borderId="2" xfId="17" applyFont="1" applyBorder="1" applyAlignment="1">
      <alignment shrinkToFit="1"/>
    </xf>
    <xf numFmtId="200" fontId="14" fillId="0" borderId="16" xfId="0" applyNumberFormat="1" applyFont="1" applyBorder="1" applyAlignment="1">
      <alignment shrinkToFit="1"/>
    </xf>
    <xf numFmtId="200" fontId="14" fillId="0" borderId="17" xfId="0" applyNumberFormat="1" applyFont="1" applyBorder="1" applyAlignment="1">
      <alignment shrinkToFit="1"/>
    </xf>
    <xf numFmtId="200" fontId="14" fillId="0" borderId="18" xfId="0" applyNumberFormat="1" applyFont="1" applyBorder="1" applyAlignment="1">
      <alignment shrinkToFit="1"/>
    </xf>
    <xf numFmtId="200" fontId="23" fillId="2" borderId="4" xfId="17" applyNumberFormat="1" applyFont="1" applyFill="1" applyBorder="1" applyAlignment="1">
      <alignment vertical="center" shrinkToFit="1"/>
    </xf>
    <xf numFmtId="0" fontId="24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49" fontId="18" fillId="5" borderId="11" xfId="17" applyNumberFormat="1" applyFont="1" applyFill="1" applyBorder="1" applyAlignment="1">
      <alignment horizontal="center" vertical="center" wrapText="1" shrinkToFit="1"/>
    </xf>
    <xf numFmtId="200" fontId="25" fillId="5" borderId="4" xfId="17" applyNumberFormat="1" applyFont="1" applyFill="1" applyBorder="1" applyAlignment="1">
      <alignment horizontal="center" vertical="center" wrapText="1"/>
    </xf>
    <xf numFmtId="200" fontId="23" fillId="2" borderId="4" xfId="17" applyNumberFormat="1" applyFont="1" applyFill="1" applyBorder="1" applyAlignment="1">
      <alignment horizontal="center" vertical="center" shrinkToFit="1"/>
    </xf>
    <xf numFmtId="200" fontId="25" fillId="5" borderId="11" xfId="17" applyNumberFormat="1" applyFont="1" applyFill="1" applyBorder="1" applyAlignment="1">
      <alignment horizontal="center" vertical="center" wrapText="1"/>
    </xf>
    <xf numFmtId="200" fontId="26" fillId="5" borderId="4" xfId="17" applyNumberFormat="1" applyFont="1" applyFill="1" applyBorder="1" applyAlignment="1">
      <alignment horizontal="center" vertical="center" wrapText="1"/>
    </xf>
    <xf numFmtId="200" fontId="27" fillId="2" borderId="0" xfId="17" applyNumberFormat="1" applyFont="1" applyFill="1" applyAlignment="1">
      <alignment vertical="center" shrinkToFit="1"/>
    </xf>
    <xf numFmtId="200" fontId="23" fillId="3" borderId="4" xfId="17" applyNumberFormat="1" applyFont="1" applyFill="1" applyBorder="1" applyAlignment="1">
      <alignment vertical="center" shrinkToFit="1"/>
    </xf>
    <xf numFmtId="200" fontId="14" fillId="6" borderId="4" xfId="17" applyNumberFormat="1" applyFont="1" applyFill="1" applyBorder="1" applyAlignment="1">
      <alignment vertical="center" shrinkToFit="1"/>
    </xf>
    <xf numFmtId="1" fontId="17" fillId="2" borderId="4" xfId="17" applyNumberFormat="1" applyFont="1" applyFill="1" applyBorder="1" applyAlignment="1">
      <alignment horizontal="center" vertical="center" shrinkToFit="1"/>
    </xf>
    <xf numFmtId="200" fontId="16" fillId="5" borderId="13" xfId="17" applyNumberFormat="1" applyFont="1" applyFill="1" applyBorder="1" applyAlignment="1">
      <alignment horizontal="center" vertical="center" wrapText="1" shrinkToFit="1"/>
    </xf>
    <xf numFmtId="49" fontId="28" fillId="5" borderId="5" xfId="17" applyNumberFormat="1" applyFont="1" applyFill="1" applyBorder="1" applyAlignment="1">
      <alignment horizontal="center" vertical="center" wrapText="1"/>
    </xf>
    <xf numFmtId="49" fontId="28" fillId="5" borderId="19" xfId="17" applyNumberFormat="1" applyFont="1" applyFill="1" applyBorder="1" applyAlignment="1">
      <alignment horizontal="center" vertical="center" wrapText="1"/>
    </xf>
    <xf numFmtId="49" fontId="10" fillId="2" borderId="4" xfId="17" applyNumberFormat="1" applyFont="1" applyFill="1" applyBorder="1" applyAlignment="1">
      <alignment horizontal="center" shrinkToFit="1"/>
    </xf>
    <xf numFmtId="0" fontId="5" fillId="2" borderId="0" xfId="0" applyFont="1" applyFill="1" applyBorder="1" applyAlignment="1" applyProtection="1">
      <alignment shrinkToFit="1"/>
      <protection locked="0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shrinkToFit="1"/>
    </xf>
    <xf numFmtId="49" fontId="5" fillId="2" borderId="0" xfId="0" applyNumberFormat="1" applyFont="1" applyFill="1" applyBorder="1" applyAlignment="1" applyProtection="1">
      <alignment shrinkToFit="1"/>
      <protection locked="0"/>
    </xf>
    <xf numFmtId="49" fontId="6" fillId="2" borderId="0" xfId="0" applyNumberFormat="1" applyFont="1" applyFill="1" applyAlignment="1">
      <alignment vertical="center" shrinkToFit="1"/>
    </xf>
    <xf numFmtId="49" fontId="6" fillId="0" borderId="4" xfId="0" applyNumberFormat="1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center" vertical="center" shrinkToFit="1"/>
    </xf>
    <xf numFmtId="200" fontId="6" fillId="0" borderId="4" xfId="17" applyNumberFormat="1" applyFont="1" applyFill="1" applyBorder="1" applyAlignment="1">
      <alignment vertical="center" shrinkToFit="1"/>
    </xf>
    <xf numFmtId="49" fontId="6" fillId="0" borderId="3" xfId="0" applyNumberFormat="1" applyFont="1" applyFill="1" applyBorder="1" applyAlignment="1">
      <alignment vertical="center" shrinkToFit="1"/>
    </xf>
    <xf numFmtId="43" fontId="6" fillId="2" borderId="3" xfId="17" applyNumberFormat="1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200" fontId="6" fillId="0" borderId="1" xfId="17" applyNumberFormat="1" applyFont="1" applyFill="1" applyBorder="1" applyAlignment="1">
      <alignment vertical="center" shrinkToFit="1"/>
    </xf>
    <xf numFmtId="200" fontId="5" fillId="0" borderId="1" xfId="17" applyNumberFormat="1" applyFont="1" applyFill="1" applyBorder="1" applyAlignment="1">
      <alignment vertical="center" shrinkToFit="1"/>
    </xf>
    <xf numFmtId="43" fontId="5" fillId="0" borderId="1" xfId="17" applyNumberFormat="1" applyFont="1" applyFill="1" applyBorder="1" applyAlignment="1">
      <alignment vertical="center" shrinkToFit="1"/>
    </xf>
    <xf numFmtId="49" fontId="5" fillId="0" borderId="1" xfId="17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vertical="center" shrinkToFit="1"/>
    </xf>
    <xf numFmtId="0" fontId="10" fillId="0" borderId="2" xfId="0" applyFont="1" applyFill="1" applyBorder="1" applyAlignment="1">
      <alignment horizontal="center" vertical="center" shrinkToFit="1"/>
    </xf>
    <xf numFmtId="49" fontId="6" fillId="2" borderId="0" xfId="17" applyNumberFormat="1" applyFont="1" applyFill="1" applyBorder="1" applyAlignment="1">
      <alignment vertical="center" shrinkToFit="1"/>
    </xf>
    <xf numFmtId="49" fontId="6" fillId="2" borderId="3" xfId="17" applyNumberFormat="1" applyFont="1" applyFill="1" applyBorder="1" applyAlignment="1">
      <alignment vertical="center" shrinkToFit="1"/>
    </xf>
    <xf numFmtId="49" fontId="6" fillId="2" borderId="1" xfId="17" applyNumberFormat="1" applyFont="1" applyFill="1" applyBorder="1" applyAlignment="1">
      <alignment vertical="center" shrinkToFit="1"/>
    </xf>
    <xf numFmtId="49" fontId="5" fillId="0" borderId="1" xfId="17" applyNumberFormat="1" applyFont="1" applyFill="1" applyBorder="1" applyAlignment="1">
      <alignment vertical="center" shrinkToFit="1"/>
    </xf>
    <xf numFmtId="49" fontId="6" fillId="2" borderId="2" xfId="17" applyNumberFormat="1" applyFont="1" applyFill="1" applyBorder="1" applyAlignment="1">
      <alignment vertical="center" shrinkToFit="1"/>
    </xf>
    <xf numFmtId="49" fontId="6" fillId="2" borderId="4" xfId="17" applyNumberFormat="1" applyFont="1" applyFill="1" applyBorder="1" applyAlignment="1">
      <alignment vertical="center" shrinkToFit="1"/>
    </xf>
    <xf numFmtId="49" fontId="6" fillId="2" borderId="0" xfId="17" applyNumberFormat="1" applyFont="1" applyFill="1" applyAlignment="1">
      <alignment vertical="center" shrinkToFit="1"/>
    </xf>
    <xf numFmtId="200" fontId="5" fillId="2" borderId="0" xfId="17" applyNumberFormat="1" applyFont="1" applyFill="1" applyBorder="1" applyAlignment="1" applyProtection="1">
      <alignment shrinkToFit="1"/>
      <protection locked="0"/>
    </xf>
    <xf numFmtId="0" fontId="10" fillId="0" borderId="0" xfId="0" applyFont="1" applyFill="1" applyAlignment="1">
      <alignment horizontal="center" vertical="center" shrinkToFit="1"/>
    </xf>
    <xf numFmtId="200" fontId="10" fillId="6" borderId="3" xfId="17" applyNumberFormat="1" applyFont="1" applyFill="1" applyBorder="1" applyAlignment="1">
      <alignment vertical="center" shrinkToFit="1"/>
    </xf>
    <xf numFmtId="49" fontId="14" fillId="6" borderId="2" xfId="17" applyNumberFormat="1" applyFont="1" applyFill="1" applyBorder="1" applyAlignment="1">
      <alignment horizontal="center" vertical="center" shrinkToFit="1"/>
    </xf>
    <xf numFmtId="49" fontId="16" fillId="2" borderId="1" xfId="17" applyNumberFormat="1" applyFont="1" applyFill="1" applyBorder="1" applyAlignment="1">
      <alignment horizontal="center" vertical="center" wrapText="1" shrinkToFit="1"/>
    </xf>
    <xf numFmtId="49" fontId="6" fillId="0" borderId="23" xfId="0" applyNumberFormat="1" applyFont="1" applyFill="1" applyBorder="1" applyAlignment="1">
      <alignment vertical="center" shrinkToFit="1"/>
    </xf>
    <xf numFmtId="200" fontId="6" fillId="0" borderId="23" xfId="17" applyNumberFormat="1" applyFont="1" applyFill="1" applyBorder="1" applyAlignment="1">
      <alignment vertical="center" shrinkToFit="1"/>
    </xf>
    <xf numFmtId="49" fontId="6" fillId="2" borderId="23" xfId="17" applyNumberFormat="1" applyFont="1" applyFill="1" applyBorder="1" applyAlignment="1">
      <alignment horizontal="center" vertical="center" shrinkToFit="1"/>
    </xf>
    <xf numFmtId="200" fontId="6" fillId="2" borderId="23" xfId="17" applyNumberFormat="1" applyFont="1" applyFill="1" applyBorder="1" applyAlignment="1">
      <alignment vertical="center" shrinkToFit="1"/>
    </xf>
    <xf numFmtId="43" fontId="6" fillId="2" borderId="23" xfId="17" applyFont="1" applyFill="1" applyBorder="1" applyAlignment="1">
      <alignment vertical="center" shrinkToFit="1"/>
    </xf>
    <xf numFmtId="49" fontId="6" fillId="2" borderId="23" xfId="17" applyNumberFormat="1" applyFont="1" applyFill="1" applyBorder="1" applyAlignment="1">
      <alignment vertical="center" shrinkToFit="1"/>
    </xf>
    <xf numFmtId="0" fontId="10" fillId="0" borderId="23" xfId="0" applyFont="1" applyFill="1" applyBorder="1" applyAlignment="1">
      <alignment horizontal="center" vertical="center" shrinkToFit="1"/>
    </xf>
    <xf numFmtId="4" fontId="5" fillId="4" borderId="1" xfId="17" applyNumberFormat="1" applyFont="1" applyFill="1" applyBorder="1" applyAlignment="1">
      <alignment vertical="center" shrinkToFit="1"/>
    </xf>
    <xf numFmtId="4" fontId="5" fillId="4" borderId="4" xfId="17" applyNumberFormat="1" applyFont="1" applyFill="1" applyBorder="1" applyAlignment="1">
      <alignment vertical="center" shrinkToFit="1"/>
    </xf>
    <xf numFmtId="4" fontId="5" fillId="4" borderId="3" xfId="17" applyNumberFormat="1" applyFont="1" applyFill="1" applyBorder="1" applyAlignment="1">
      <alignment vertical="center" shrinkToFit="1"/>
    </xf>
    <xf numFmtId="4" fontId="5" fillId="4" borderId="2" xfId="17" applyNumberFormat="1" applyFont="1" applyFill="1" applyBorder="1" applyAlignment="1">
      <alignment vertical="center" shrinkToFit="1"/>
    </xf>
    <xf numFmtId="4" fontId="5" fillId="4" borderId="23" xfId="17" applyNumberFormat="1" applyFont="1" applyFill="1" applyBorder="1" applyAlignment="1">
      <alignment vertical="center" shrinkToFit="1"/>
    </xf>
    <xf numFmtId="43" fontId="6" fillId="4" borderId="7" xfId="17" applyFont="1" applyFill="1" applyBorder="1" applyAlignment="1">
      <alignment vertical="center" shrinkToFit="1"/>
    </xf>
    <xf numFmtId="43" fontId="6" fillId="4" borderId="26" xfId="17" applyFont="1" applyFill="1" applyBorder="1" applyAlignment="1">
      <alignment vertical="center" shrinkToFit="1"/>
    </xf>
    <xf numFmtId="43" fontId="6" fillId="4" borderId="27" xfId="17" applyFont="1" applyFill="1" applyBorder="1" applyAlignment="1">
      <alignment vertical="center" shrinkToFit="1"/>
    </xf>
    <xf numFmtId="200" fontId="6" fillId="4" borderId="7" xfId="17" applyNumberFormat="1" applyFont="1" applyFill="1" applyBorder="1" applyAlignment="1">
      <alignment vertical="center" shrinkToFit="1"/>
    </xf>
    <xf numFmtId="4" fontId="29" fillId="4" borderId="7" xfId="17" applyNumberFormat="1" applyFont="1" applyFill="1" applyBorder="1" applyAlignment="1">
      <alignment vertical="center" shrinkToFit="1"/>
    </xf>
    <xf numFmtId="49" fontId="6" fillId="4" borderId="15" xfId="17" applyNumberFormat="1" applyFont="1" applyFill="1" applyBorder="1" applyAlignment="1">
      <alignment horizontal="center" vertical="center" wrapText="1"/>
    </xf>
    <xf numFmtId="43" fontId="5" fillId="2" borderId="0" xfId="0" applyNumberFormat="1" applyFont="1" applyFill="1" applyBorder="1" applyAlignment="1">
      <alignment horizontal="center" vertical="center"/>
    </xf>
    <xf numFmtId="49" fontId="8" fillId="4" borderId="9" xfId="17" applyNumberFormat="1" applyFont="1" applyFill="1" applyBorder="1" applyAlignment="1">
      <alignment horizontal="center" vertical="center" wrapText="1"/>
    </xf>
    <xf numFmtId="49" fontId="8" fillId="4" borderId="19" xfId="17" applyNumberFormat="1" applyFont="1" applyFill="1" applyBorder="1" applyAlignment="1">
      <alignment horizontal="center" vertical="center" wrapText="1"/>
    </xf>
    <xf numFmtId="49" fontId="8" fillId="4" borderId="10" xfId="17" applyNumberFormat="1" applyFont="1" applyFill="1" applyBorder="1" applyAlignment="1">
      <alignment horizontal="center" vertical="center" wrapText="1"/>
    </xf>
    <xf numFmtId="49" fontId="8" fillId="4" borderId="13" xfId="17" applyNumberFormat="1" applyFont="1" applyFill="1" applyBorder="1" applyAlignment="1">
      <alignment horizontal="center" vertical="center" wrapText="1"/>
    </xf>
    <xf numFmtId="49" fontId="6" fillId="4" borderId="11" xfId="17" applyNumberFormat="1" applyFont="1" applyFill="1" applyBorder="1" applyAlignment="1">
      <alignment horizontal="center" vertical="center" wrapText="1"/>
    </xf>
    <xf numFmtId="43" fontId="10" fillId="4" borderId="9" xfId="17" applyNumberFormat="1" applyFont="1" applyFill="1" applyBorder="1" applyAlignment="1">
      <alignment horizontal="center" vertical="center" wrapText="1"/>
    </xf>
    <xf numFmtId="43" fontId="10" fillId="4" borderId="19" xfId="17" applyNumberFormat="1" applyFont="1" applyFill="1" applyBorder="1" applyAlignment="1">
      <alignment horizontal="center" vertical="center" wrapText="1"/>
    </xf>
    <xf numFmtId="43" fontId="10" fillId="4" borderId="9" xfId="17" applyFont="1" applyFill="1" applyBorder="1" applyAlignment="1">
      <alignment horizontal="center" vertical="center" wrapText="1"/>
    </xf>
    <xf numFmtId="43" fontId="10" fillId="4" borderId="19" xfId="17" applyFont="1" applyFill="1" applyBorder="1" applyAlignment="1">
      <alignment horizontal="center" vertical="center" wrapText="1"/>
    </xf>
    <xf numFmtId="43" fontId="6" fillId="4" borderId="4" xfId="0" applyNumberFormat="1" applyFont="1" applyFill="1" applyBorder="1" applyAlignment="1">
      <alignment horizontal="center" vertical="center"/>
    </xf>
    <xf numFmtId="43" fontId="6" fillId="4" borderId="5" xfId="0" applyNumberFormat="1" applyFont="1" applyFill="1" applyBorder="1" applyAlignment="1">
      <alignment horizontal="center" vertical="center"/>
    </xf>
    <xf numFmtId="49" fontId="6" fillId="4" borderId="4" xfId="17" applyNumberFormat="1" applyFont="1" applyFill="1" applyBorder="1" applyAlignment="1">
      <alignment horizontal="center" vertical="center" wrapText="1"/>
    </xf>
    <xf numFmtId="49" fontId="6" fillId="4" borderId="5" xfId="17" applyNumberFormat="1" applyFont="1" applyFill="1" applyBorder="1" applyAlignment="1">
      <alignment horizontal="center" vertical="center" wrapText="1"/>
    </xf>
    <xf numFmtId="43" fontId="5" fillId="4" borderId="4" xfId="17" applyFont="1" applyFill="1" applyBorder="1" applyAlignment="1">
      <alignment horizontal="center" vertical="center" shrinkToFit="1"/>
    </xf>
    <xf numFmtId="43" fontId="5" fillId="4" borderId="5" xfId="17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43" fontId="8" fillId="4" borderId="4" xfId="17" applyNumberFormat="1" applyFont="1" applyFill="1" applyBorder="1" applyAlignment="1">
      <alignment horizontal="center" vertical="center" wrapText="1"/>
    </xf>
    <xf numFmtId="43" fontId="8" fillId="4" borderId="5" xfId="17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200" fontId="8" fillId="4" borderId="11" xfId="17" applyNumberFormat="1" applyFont="1" applyFill="1" applyBorder="1" applyAlignment="1">
      <alignment horizontal="center" vertical="center" wrapText="1"/>
    </xf>
    <xf numFmtId="200" fontId="8" fillId="4" borderId="12" xfId="17" applyNumberFormat="1" applyFont="1" applyFill="1" applyBorder="1" applyAlignment="1">
      <alignment horizontal="center" vertical="center" wrapText="1"/>
    </xf>
    <xf numFmtId="200" fontId="17" fillId="2" borderId="0" xfId="17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/>
    </xf>
    <xf numFmtId="0" fontId="10" fillId="5" borderId="5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200" fontId="14" fillId="5" borderId="4" xfId="17" applyNumberFormat="1" applyFont="1" applyFill="1" applyBorder="1" applyAlignment="1">
      <alignment horizontal="center" vertical="center"/>
    </xf>
    <xf numFmtId="200" fontId="11" fillId="5" borderId="11" xfId="17" applyNumberFormat="1" applyFont="1" applyFill="1" applyBorder="1" applyAlignment="1">
      <alignment horizontal="center" vertical="center" wrapText="1"/>
    </xf>
    <xf numFmtId="200" fontId="11" fillId="5" borderId="15" xfId="17" applyNumberFormat="1" applyFont="1" applyFill="1" applyBorder="1" applyAlignment="1">
      <alignment horizontal="center" vertical="center" wrapText="1"/>
    </xf>
    <xf numFmtId="200" fontId="11" fillId="5" borderId="12" xfId="17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10" fillId="5" borderId="19" xfId="0" applyFont="1" applyFill="1" applyBorder="1" applyAlignment="1">
      <alignment horizontal="center" vertical="center" shrinkToFit="1"/>
    </xf>
    <xf numFmtId="0" fontId="10" fillId="5" borderId="13" xfId="0" applyFont="1" applyFill="1" applyBorder="1" applyAlignment="1">
      <alignment horizontal="center" vertical="center" shrinkToFit="1"/>
    </xf>
    <xf numFmtId="200" fontId="5" fillId="2" borderId="4" xfId="17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200" fontId="6" fillId="2" borderId="4" xfId="17" applyNumberFormat="1" applyFont="1" applyFill="1" applyBorder="1" applyAlignment="1">
      <alignment horizontal="center" vertical="center"/>
    </xf>
    <xf numFmtId="200" fontId="6" fillId="2" borderId="5" xfId="17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shrinkToFit="1"/>
    </xf>
    <xf numFmtId="0" fontId="14" fillId="7" borderId="11" xfId="0" applyFont="1" applyFill="1" applyBorder="1" applyAlignment="1">
      <alignment horizontal="center" shrinkToFit="1"/>
    </xf>
    <xf numFmtId="0" fontId="14" fillId="7" borderId="15" xfId="0" applyFont="1" applyFill="1" applyBorder="1" applyAlignment="1">
      <alignment horizontal="center" shrinkToFit="1"/>
    </xf>
    <xf numFmtId="0" fontId="14" fillId="7" borderId="12" xfId="0" applyFont="1" applyFill="1" applyBorder="1" applyAlignment="1">
      <alignment horizontal="center" shrinkToFit="1"/>
    </xf>
    <xf numFmtId="49" fontId="8" fillId="6" borderId="5" xfId="17" applyNumberFormat="1" applyFont="1" applyFill="1" applyBorder="1" applyAlignment="1">
      <alignment horizontal="center" vertical="center" shrinkToFit="1"/>
    </xf>
    <xf numFmtId="49" fontId="8" fillId="6" borderId="6" xfId="17" applyNumberFormat="1" applyFont="1" applyFill="1" applyBorder="1" applyAlignment="1">
      <alignment horizontal="center" vertical="center" shrinkToFit="1"/>
    </xf>
    <xf numFmtId="200" fontId="10" fillId="6" borderId="5" xfId="17" applyNumberFormat="1" applyFont="1" applyFill="1" applyBorder="1" applyAlignment="1">
      <alignment horizontal="center" vertical="center" shrinkToFit="1"/>
    </xf>
    <xf numFmtId="200" fontId="10" fillId="6" borderId="6" xfId="17" applyNumberFormat="1" applyFont="1" applyFill="1" applyBorder="1" applyAlignment="1">
      <alignment horizontal="center" vertical="center" shrinkToFit="1"/>
    </xf>
    <xf numFmtId="49" fontId="10" fillId="6" borderId="5" xfId="17" applyNumberFormat="1" applyFont="1" applyFill="1" applyBorder="1" applyAlignment="1">
      <alignment horizontal="center" vertical="center" shrinkToFit="1"/>
    </xf>
    <xf numFmtId="49" fontId="10" fillId="6" borderId="6" xfId="17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center" vertical="center" shrinkToFi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</xdr:row>
      <xdr:rowOff>9525</xdr:rowOff>
    </xdr:from>
    <xdr:ext cx="2762250" cy="304800"/>
    <xdr:sp>
      <xdr:nvSpPr>
        <xdr:cNvPr id="1" name="TextBox 1"/>
        <xdr:cNvSpPr txBox="1">
          <a:spLocks noChangeArrowheads="1"/>
        </xdr:cNvSpPr>
      </xdr:nvSpPr>
      <xdr:spPr>
        <a:xfrm>
          <a:off x="38100" y="638175"/>
          <a:ext cx="2762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 23    พฤษภาคม  2554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</xdr:row>
      <xdr:rowOff>171450</xdr:rowOff>
    </xdr:from>
    <xdr:ext cx="2686050" cy="304800"/>
    <xdr:sp>
      <xdr:nvSpPr>
        <xdr:cNvPr id="1" name="TextBox 1"/>
        <xdr:cNvSpPr txBox="1">
          <a:spLocks noChangeArrowheads="1"/>
        </xdr:cNvSpPr>
      </xdr:nvSpPr>
      <xdr:spPr>
        <a:xfrm>
          <a:off x="95250" y="647700"/>
          <a:ext cx="2686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 23 </a:t>
          </a:r>
          <a:r>
            <a:rPr lang="en-US" cap="none" sz="1800" b="1" i="0" u="sng" baseline="0">
              <a:latin typeface="Cordia New"/>
              <a:ea typeface="Cordia New"/>
              <a:cs typeface="Cordia New"/>
            </a:rPr>
            <a:t>  </a:t>
          </a: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พฤษภาคม  2554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</xdr:row>
      <xdr:rowOff>19050</xdr:rowOff>
    </xdr:from>
    <xdr:ext cx="2828925" cy="304800"/>
    <xdr:sp>
      <xdr:nvSpPr>
        <xdr:cNvPr id="1" name="TextBox 1"/>
        <xdr:cNvSpPr txBox="1">
          <a:spLocks noChangeArrowheads="1"/>
        </xdr:cNvSpPr>
      </xdr:nvSpPr>
      <xdr:spPr>
        <a:xfrm>
          <a:off x="38100" y="542925"/>
          <a:ext cx="2828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Cordia New"/>
              <a:ea typeface="Cordia New"/>
              <a:cs typeface="Cordia New"/>
            </a:rPr>
            <a:t>ประกอบการโอนเงิน     23   พฤษภาคม  2554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K148"/>
  <sheetViews>
    <sheetView tabSelected="1" view="pageBreakPreview" zoomScale="68" zoomScaleSheetLayoutView="68" workbookViewId="0" topLeftCell="A1">
      <pane ySplit="5" topLeftCell="BM6" activePane="bottomLeft" state="frozen"/>
      <selection pane="topLeft" activeCell="A1" sqref="A1"/>
      <selection pane="bottomLeft" activeCell="Y1" sqref="Y1"/>
    </sheetView>
  </sheetViews>
  <sheetFormatPr defaultColWidth="9.140625" defaultRowHeight="22.5" customHeight="1" outlineLevelRow="2"/>
  <cols>
    <col min="1" max="1" width="3.57421875" style="13" customWidth="1"/>
    <col min="2" max="2" width="9.8515625" style="13" customWidth="1"/>
    <col min="3" max="3" width="4.8515625" style="13" customWidth="1"/>
    <col min="4" max="4" width="13.7109375" style="13" customWidth="1"/>
    <col min="5" max="5" width="4.28125" style="329" customWidth="1"/>
    <col min="6" max="6" width="14.28125" style="28" customWidth="1"/>
    <col min="7" max="7" width="4.28125" style="329" customWidth="1"/>
    <col min="8" max="8" width="14.140625" style="28" customWidth="1"/>
    <col min="9" max="9" width="4.28125" style="11" customWidth="1"/>
    <col min="10" max="10" width="8.7109375" style="12" customWidth="1"/>
    <col min="11" max="11" width="4.28125" style="11" customWidth="1"/>
    <col min="12" max="12" width="11.421875" style="18" customWidth="1"/>
    <col min="13" max="13" width="4.28125" style="11" customWidth="1"/>
    <col min="14" max="14" width="8.421875" style="12" customWidth="1"/>
    <col min="15" max="15" width="4.28125" style="350" customWidth="1"/>
    <col min="16" max="16" width="11.421875" style="12" customWidth="1"/>
    <col min="17" max="17" width="4.28125" style="11" customWidth="1"/>
    <col min="18" max="18" width="8.7109375" style="12" customWidth="1"/>
    <col min="19" max="19" width="4.28125" style="11" customWidth="1"/>
    <col min="20" max="20" width="10.28125" style="12" customWidth="1"/>
    <col min="21" max="21" width="4.28125" style="11" customWidth="1"/>
    <col min="22" max="22" width="7.8515625" style="12" customWidth="1"/>
    <col min="23" max="23" width="15.140625" style="14" customWidth="1"/>
    <col min="24" max="24" width="13.00390625" style="6" customWidth="1"/>
    <col min="25" max="16384" width="9.140625" style="6" customWidth="1"/>
  </cols>
  <sheetData>
    <row r="1" spans="1:37" ht="22.5" customHeight="1">
      <c r="A1" s="374" t="s">
        <v>23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23" s="129" customFormat="1" ht="27.75" customHeight="1" outlineLevel="2">
      <c r="A2" s="123" t="s">
        <v>499</v>
      </c>
      <c r="B2" s="124"/>
      <c r="C2" s="124"/>
      <c r="D2" s="307"/>
      <c r="E2" s="328"/>
      <c r="F2" s="351"/>
      <c r="G2" s="328"/>
      <c r="H2" s="351"/>
      <c r="I2" s="125"/>
      <c r="J2" s="126"/>
      <c r="K2" s="125"/>
      <c r="L2" s="127"/>
      <c r="M2" s="125"/>
      <c r="N2" s="126"/>
      <c r="O2" s="344"/>
      <c r="P2" s="126"/>
      <c r="Q2" s="125"/>
      <c r="R2" s="126"/>
      <c r="S2" s="125"/>
      <c r="T2" s="126"/>
      <c r="U2" s="125"/>
      <c r="V2" s="126"/>
      <c r="W2" s="128"/>
    </row>
    <row r="3" spans="1:24" ht="24" customHeight="1" outlineLevel="2">
      <c r="A3" s="391" t="s">
        <v>50</v>
      </c>
      <c r="B3" s="391" t="s">
        <v>26</v>
      </c>
      <c r="C3" s="401" t="s">
        <v>27</v>
      </c>
      <c r="D3" s="402"/>
      <c r="E3" s="391" t="s">
        <v>484</v>
      </c>
      <c r="F3" s="391"/>
      <c r="G3" s="391" t="s">
        <v>485</v>
      </c>
      <c r="H3" s="391"/>
      <c r="I3" s="384" t="s">
        <v>37</v>
      </c>
      <c r="J3" s="384"/>
      <c r="K3" s="384"/>
      <c r="L3" s="384"/>
      <c r="M3" s="384"/>
      <c r="N3" s="384"/>
      <c r="O3" s="384"/>
      <c r="P3" s="384"/>
      <c r="Q3" s="395" t="s">
        <v>255</v>
      </c>
      <c r="R3" s="396"/>
      <c r="S3" s="384" t="s">
        <v>58</v>
      </c>
      <c r="T3" s="384"/>
      <c r="U3" s="385"/>
      <c r="V3" s="385"/>
      <c r="W3" s="388" t="s">
        <v>59</v>
      </c>
      <c r="X3" s="390" t="s">
        <v>60</v>
      </c>
    </row>
    <row r="4" spans="1:24" ht="18.75" customHeight="1" outlineLevel="2">
      <c r="A4" s="391"/>
      <c r="B4" s="391"/>
      <c r="C4" s="403"/>
      <c r="D4" s="404"/>
      <c r="E4" s="391" t="s">
        <v>486</v>
      </c>
      <c r="F4" s="391"/>
      <c r="G4" s="391" t="s">
        <v>486</v>
      </c>
      <c r="H4" s="391"/>
      <c r="I4" s="393" t="s">
        <v>497</v>
      </c>
      <c r="J4" s="393"/>
      <c r="K4" s="379" t="s">
        <v>24</v>
      </c>
      <c r="L4" s="373"/>
      <c r="M4" s="373"/>
      <c r="N4" s="373"/>
      <c r="O4" s="373"/>
      <c r="P4" s="373"/>
      <c r="Q4" s="397"/>
      <c r="R4" s="398"/>
      <c r="S4" s="386" t="s">
        <v>192</v>
      </c>
      <c r="T4" s="379"/>
      <c r="U4" s="375" t="s">
        <v>51</v>
      </c>
      <c r="V4" s="376"/>
      <c r="W4" s="388"/>
      <c r="X4" s="390"/>
    </row>
    <row r="5" spans="1:24" ht="37.5" customHeight="1" outlineLevel="2">
      <c r="A5" s="392"/>
      <c r="B5" s="392"/>
      <c r="C5" s="405"/>
      <c r="D5" s="406"/>
      <c r="E5" s="407" t="s">
        <v>488</v>
      </c>
      <c r="F5" s="408"/>
      <c r="G5" s="407" t="s">
        <v>487</v>
      </c>
      <c r="H5" s="408"/>
      <c r="I5" s="394"/>
      <c r="J5" s="394"/>
      <c r="K5" s="380" t="s">
        <v>104</v>
      </c>
      <c r="L5" s="381"/>
      <c r="M5" s="382" t="s">
        <v>105</v>
      </c>
      <c r="N5" s="383"/>
      <c r="O5" s="409" t="s">
        <v>51</v>
      </c>
      <c r="P5" s="410"/>
      <c r="Q5" s="399"/>
      <c r="R5" s="400"/>
      <c r="S5" s="387"/>
      <c r="T5" s="387"/>
      <c r="U5" s="377"/>
      <c r="V5" s="378"/>
      <c r="W5" s="389"/>
      <c r="X5" s="390"/>
    </row>
    <row r="6" spans="1:24" s="13" customFormat="1" ht="24.75" customHeight="1" outlineLevel="2">
      <c r="A6" s="308">
        <v>1</v>
      </c>
      <c r="B6" s="309" t="s">
        <v>31</v>
      </c>
      <c r="C6" s="310" t="s">
        <v>256</v>
      </c>
      <c r="D6" s="311"/>
      <c r="E6" s="330" t="s">
        <v>489</v>
      </c>
      <c r="F6" s="332">
        <v>7136000</v>
      </c>
      <c r="G6" s="330" t="s">
        <v>490</v>
      </c>
      <c r="H6" s="332">
        <v>522000</v>
      </c>
      <c r="I6" s="5"/>
      <c r="J6" s="10"/>
      <c r="K6" s="5" t="s">
        <v>494</v>
      </c>
      <c r="L6" s="252">
        <v>29559.55</v>
      </c>
      <c r="M6" s="5" t="s">
        <v>495</v>
      </c>
      <c r="N6" s="10">
        <v>1394</v>
      </c>
      <c r="O6" s="349" t="s">
        <v>498</v>
      </c>
      <c r="P6" s="253">
        <v>109954.25</v>
      </c>
      <c r="Q6" s="5"/>
      <c r="R6" s="10"/>
      <c r="S6" s="5"/>
      <c r="T6" s="253"/>
      <c r="U6" s="5"/>
      <c r="V6" s="10"/>
      <c r="W6" s="364">
        <f aca="true" t="shared" si="0" ref="W6:W37">SUM(F6,H6,J6,L6,N6,P6,R6,T6,V6)</f>
        <v>7798907.8</v>
      </c>
      <c r="X6" s="331" t="s">
        <v>90</v>
      </c>
    </row>
    <row r="7" spans="1:24" s="13" customFormat="1" ht="24.75" customHeight="1" outlineLevel="2">
      <c r="A7" s="312">
        <v>2</v>
      </c>
      <c r="B7" s="313" t="s">
        <v>31</v>
      </c>
      <c r="C7" s="314" t="s">
        <v>257</v>
      </c>
      <c r="D7" s="315"/>
      <c r="E7" s="333" t="s">
        <v>489</v>
      </c>
      <c r="F7" s="26">
        <v>698000</v>
      </c>
      <c r="G7" s="333" t="s">
        <v>490</v>
      </c>
      <c r="H7" s="26">
        <v>385500</v>
      </c>
      <c r="I7" s="4"/>
      <c r="J7" s="7"/>
      <c r="K7" s="4"/>
      <c r="L7" s="15"/>
      <c r="M7" s="4"/>
      <c r="N7" s="7"/>
      <c r="O7" s="345"/>
      <c r="P7" s="7"/>
      <c r="Q7" s="4"/>
      <c r="R7" s="7"/>
      <c r="S7" s="4"/>
      <c r="T7" s="7"/>
      <c r="U7" s="4"/>
      <c r="V7" s="7"/>
      <c r="W7" s="365">
        <f t="shared" si="0"/>
        <v>1083500</v>
      </c>
      <c r="X7" s="335" t="s">
        <v>386</v>
      </c>
    </row>
    <row r="8" spans="1:24" s="13" customFormat="1" ht="24.75" customHeight="1" outlineLevel="2">
      <c r="A8" s="316">
        <v>3</v>
      </c>
      <c r="B8" s="317"/>
      <c r="C8" s="318" t="s">
        <v>138</v>
      </c>
      <c r="D8" s="319"/>
      <c r="E8" s="336" t="s">
        <v>489</v>
      </c>
      <c r="F8" s="338">
        <v>1084000</v>
      </c>
      <c r="G8" s="336" t="s">
        <v>490</v>
      </c>
      <c r="H8" s="338">
        <v>115500</v>
      </c>
      <c r="I8" s="2"/>
      <c r="J8" s="8"/>
      <c r="K8" s="2"/>
      <c r="L8" s="16"/>
      <c r="M8" s="2"/>
      <c r="N8" s="8"/>
      <c r="O8" s="346"/>
      <c r="P8" s="8"/>
      <c r="Q8" s="2"/>
      <c r="R8" s="8"/>
      <c r="S8" s="2"/>
      <c r="T8" s="8"/>
      <c r="U8" s="2"/>
      <c r="V8" s="8"/>
      <c r="W8" s="363">
        <f t="shared" si="0"/>
        <v>1199500</v>
      </c>
      <c r="X8" s="337" t="s">
        <v>140</v>
      </c>
    </row>
    <row r="9" spans="1:24" s="13" customFormat="1" ht="24.75" customHeight="1" outlineLevel="2">
      <c r="A9" s="316">
        <v>4</v>
      </c>
      <c r="B9" s="317"/>
      <c r="C9" s="318" t="s">
        <v>258</v>
      </c>
      <c r="D9" s="319" t="s">
        <v>259</v>
      </c>
      <c r="E9" s="336" t="s">
        <v>489</v>
      </c>
      <c r="F9" s="338">
        <v>380000</v>
      </c>
      <c r="G9" s="336" t="s">
        <v>490</v>
      </c>
      <c r="H9" s="338">
        <v>70500</v>
      </c>
      <c r="I9" s="2"/>
      <c r="J9" s="8"/>
      <c r="K9" s="2" t="s">
        <v>494</v>
      </c>
      <c r="L9" s="16">
        <v>9933.35</v>
      </c>
      <c r="M9" s="2" t="s">
        <v>495</v>
      </c>
      <c r="N9" s="8">
        <v>973</v>
      </c>
      <c r="O9" s="346"/>
      <c r="P9" s="8"/>
      <c r="Q9" s="2"/>
      <c r="R9" s="8"/>
      <c r="S9" s="2"/>
      <c r="T9" s="8"/>
      <c r="U9" s="2"/>
      <c r="V9" s="8"/>
      <c r="W9" s="363">
        <f t="shared" si="0"/>
        <v>461406.35</v>
      </c>
      <c r="X9" s="337" t="s">
        <v>91</v>
      </c>
    </row>
    <row r="10" spans="1:24" s="13" customFormat="1" ht="24.75" customHeight="1" outlineLevel="2">
      <c r="A10" s="316">
        <v>5</v>
      </c>
      <c r="B10" s="317"/>
      <c r="C10" s="318" t="s">
        <v>57</v>
      </c>
      <c r="D10" s="319"/>
      <c r="E10" s="336" t="s">
        <v>489</v>
      </c>
      <c r="F10" s="338">
        <v>3221000</v>
      </c>
      <c r="G10" s="336" t="s">
        <v>490</v>
      </c>
      <c r="H10" s="338">
        <v>339000</v>
      </c>
      <c r="I10" s="2"/>
      <c r="J10" s="8"/>
      <c r="K10" s="2"/>
      <c r="L10" s="16"/>
      <c r="M10" s="2"/>
      <c r="N10" s="8"/>
      <c r="O10" s="346"/>
      <c r="P10" s="8"/>
      <c r="Q10" s="2"/>
      <c r="R10" s="8"/>
      <c r="S10" s="2"/>
      <c r="T10" s="8"/>
      <c r="U10" s="2"/>
      <c r="V10" s="8"/>
      <c r="W10" s="363">
        <f t="shared" si="0"/>
        <v>3560000</v>
      </c>
      <c r="X10" s="337" t="s">
        <v>92</v>
      </c>
    </row>
    <row r="11" spans="1:24" s="13" customFormat="1" ht="24.75" customHeight="1" outlineLevel="2">
      <c r="A11" s="316">
        <v>6</v>
      </c>
      <c r="B11" s="317"/>
      <c r="C11" s="318" t="s">
        <v>258</v>
      </c>
      <c r="D11" s="319" t="s">
        <v>260</v>
      </c>
      <c r="E11" s="336" t="s">
        <v>489</v>
      </c>
      <c r="F11" s="338">
        <v>2387000</v>
      </c>
      <c r="G11" s="336" t="s">
        <v>490</v>
      </c>
      <c r="H11" s="338">
        <v>507000</v>
      </c>
      <c r="I11" s="2"/>
      <c r="J11" s="8"/>
      <c r="K11" s="2" t="s">
        <v>494</v>
      </c>
      <c r="L11" s="16">
        <v>14682.01</v>
      </c>
      <c r="M11" s="2"/>
      <c r="N11" s="8"/>
      <c r="O11" s="346" t="s">
        <v>498</v>
      </c>
      <c r="P11" s="8">
        <v>2565</v>
      </c>
      <c r="Q11" s="2"/>
      <c r="R11" s="8"/>
      <c r="S11" s="2"/>
      <c r="T11" s="8"/>
      <c r="U11" s="2"/>
      <c r="V11" s="8"/>
      <c r="W11" s="363">
        <f t="shared" si="0"/>
        <v>2911247.01</v>
      </c>
      <c r="X11" s="337" t="s">
        <v>94</v>
      </c>
    </row>
    <row r="12" spans="1:24" s="13" customFormat="1" ht="24.75" customHeight="1" outlineLevel="2">
      <c r="A12" s="316">
        <v>7</v>
      </c>
      <c r="B12" s="317"/>
      <c r="C12" s="318" t="s">
        <v>258</v>
      </c>
      <c r="D12" s="319" t="s">
        <v>261</v>
      </c>
      <c r="E12" s="336" t="s">
        <v>489</v>
      </c>
      <c r="F12" s="338">
        <v>1996000</v>
      </c>
      <c r="G12" s="336" t="s">
        <v>490</v>
      </c>
      <c r="H12" s="338">
        <v>387000</v>
      </c>
      <c r="I12" s="2"/>
      <c r="J12" s="8"/>
      <c r="K12" s="2" t="s">
        <v>494</v>
      </c>
      <c r="L12" s="16">
        <v>6829.94</v>
      </c>
      <c r="M12" s="2"/>
      <c r="N12" s="8"/>
      <c r="O12" s="346"/>
      <c r="P12" s="8"/>
      <c r="Q12" s="355" t="s">
        <v>491</v>
      </c>
      <c r="R12" s="8">
        <v>34545</v>
      </c>
      <c r="S12" s="2"/>
      <c r="T12" s="8"/>
      <c r="U12" s="2"/>
      <c r="V12" s="8"/>
      <c r="W12" s="363">
        <f t="shared" si="0"/>
        <v>2424374.94</v>
      </c>
      <c r="X12" s="337" t="s">
        <v>95</v>
      </c>
    </row>
    <row r="13" spans="1:24" s="13" customFormat="1" ht="24.75" customHeight="1" outlineLevel="2">
      <c r="A13" s="316">
        <v>8</v>
      </c>
      <c r="B13" s="317"/>
      <c r="C13" s="318" t="s">
        <v>258</v>
      </c>
      <c r="D13" s="319" t="s">
        <v>262</v>
      </c>
      <c r="E13" s="336" t="s">
        <v>489</v>
      </c>
      <c r="F13" s="338">
        <v>1588000</v>
      </c>
      <c r="G13" s="336" t="s">
        <v>490</v>
      </c>
      <c r="H13" s="338">
        <v>276000</v>
      </c>
      <c r="I13" s="2"/>
      <c r="J13" s="8"/>
      <c r="K13" s="2"/>
      <c r="L13" s="16"/>
      <c r="M13" s="2"/>
      <c r="N13" s="8"/>
      <c r="O13" s="346"/>
      <c r="P13" s="8"/>
      <c r="Q13" s="2"/>
      <c r="R13" s="8"/>
      <c r="S13" s="2"/>
      <c r="T13" s="8"/>
      <c r="U13" s="2"/>
      <c r="V13" s="8"/>
      <c r="W13" s="363">
        <f t="shared" si="0"/>
        <v>1864000</v>
      </c>
      <c r="X13" s="337" t="s">
        <v>96</v>
      </c>
    </row>
    <row r="14" spans="1:24" s="13" customFormat="1" ht="24.75" customHeight="1" outlineLevel="2">
      <c r="A14" s="316">
        <v>9</v>
      </c>
      <c r="B14" s="317"/>
      <c r="C14" s="318" t="s">
        <v>258</v>
      </c>
      <c r="D14" s="319" t="s">
        <v>263</v>
      </c>
      <c r="E14" s="336" t="s">
        <v>489</v>
      </c>
      <c r="F14" s="338">
        <v>3247000</v>
      </c>
      <c r="G14" s="336" t="s">
        <v>490</v>
      </c>
      <c r="H14" s="338">
        <v>973500</v>
      </c>
      <c r="I14" s="2"/>
      <c r="J14" s="8"/>
      <c r="K14" s="2"/>
      <c r="L14" s="16"/>
      <c r="M14" s="2"/>
      <c r="N14" s="8"/>
      <c r="O14" s="346"/>
      <c r="P14" s="8"/>
      <c r="Q14" s="2"/>
      <c r="R14" s="8"/>
      <c r="S14" s="2"/>
      <c r="T14" s="8"/>
      <c r="U14" s="2"/>
      <c r="V14" s="8"/>
      <c r="W14" s="363">
        <f t="shared" si="0"/>
        <v>4220500</v>
      </c>
      <c r="X14" s="337" t="s">
        <v>387</v>
      </c>
    </row>
    <row r="15" spans="1:24" s="13" customFormat="1" ht="24.75" customHeight="1" outlineLevel="2">
      <c r="A15" s="316">
        <v>10</v>
      </c>
      <c r="B15" s="317"/>
      <c r="C15" s="318" t="s">
        <v>258</v>
      </c>
      <c r="D15" s="319" t="s">
        <v>264</v>
      </c>
      <c r="E15" s="336" t="s">
        <v>489</v>
      </c>
      <c r="F15" s="338">
        <v>3729000</v>
      </c>
      <c r="G15" s="336" t="s">
        <v>490</v>
      </c>
      <c r="H15" s="338">
        <v>573000</v>
      </c>
      <c r="I15" s="2"/>
      <c r="J15" s="8"/>
      <c r="K15" s="2"/>
      <c r="L15" s="16"/>
      <c r="M15" s="2"/>
      <c r="N15" s="8"/>
      <c r="O15" s="346"/>
      <c r="P15" s="8"/>
      <c r="Q15" s="355" t="s">
        <v>491</v>
      </c>
      <c r="R15" s="8">
        <v>34545</v>
      </c>
      <c r="S15" s="2"/>
      <c r="T15" s="8"/>
      <c r="U15" s="2"/>
      <c r="V15" s="8"/>
      <c r="W15" s="363">
        <f t="shared" si="0"/>
        <v>4336545</v>
      </c>
      <c r="X15" s="337" t="s">
        <v>97</v>
      </c>
    </row>
    <row r="16" spans="1:24" s="13" customFormat="1" ht="24.75" customHeight="1" outlineLevel="2">
      <c r="A16" s="316">
        <v>11</v>
      </c>
      <c r="B16" s="317"/>
      <c r="C16" s="318" t="s">
        <v>258</v>
      </c>
      <c r="D16" s="319" t="s">
        <v>265</v>
      </c>
      <c r="E16" s="336" t="s">
        <v>489</v>
      </c>
      <c r="F16" s="338">
        <v>1851000</v>
      </c>
      <c r="G16" s="336" t="s">
        <v>490</v>
      </c>
      <c r="H16" s="338">
        <v>907500</v>
      </c>
      <c r="I16" s="2"/>
      <c r="J16" s="8"/>
      <c r="K16" s="2" t="s">
        <v>494</v>
      </c>
      <c r="L16" s="16">
        <v>15243.72</v>
      </c>
      <c r="M16" s="2" t="s">
        <v>495</v>
      </c>
      <c r="N16" s="8">
        <v>1945</v>
      </c>
      <c r="O16" s="346"/>
      <c r="P16" s="8"/>
      <c r="Q16" s="2"/>
      <c r="R16" s="8"/>
      <c r="S16" s="2"/>
      <c r="T16" s="8"/>
      <c r="U16" s="2"/>
      <c r="V16" s="8"/>
      <c r="W16" s="363">
        <f t="shared" si="0"/>
        <v>2775688.72</v>
      </c>
      <c r="X16" s="337" t="s">
        <v>98</v>
      </c>
    </row>
    <row r="17" spans="1:24" s="13" customFormat="1" ht="24.75" customHeight="1" outlineLevel="2">
      <c r="A17" s="316">
        <v>12</v>
      </c>
      <c r="B17" s="317"/>
      <c r="C17" s="318" t="s">
        <v>258</v>
      </c>
      <c r="D17" s="319" t="s">
        <v>266</v>
      </c>
      <c r="E17" s="336" t="s">
        <v>489</v>
      </c>
      <c r="F17" s="338">
        <v>1928000</v>
      </c>
      <c r="G17" s="336" t="s">
        <v>490</v>
      </c>
      <c r="H17" s="338">
        <v>349500</v>
      </c>
      <c r="I17" s="2"/>
      <c r="J17" s="8"/>
      <c r="K17" s="2" t="s">
        <v>494</v>
      </c>
      <c r="L17" s="16">
        <v>13892.77</v>
      </c>
      <c r="M17" s="2" t="s">
        <v>495</v>
      </c>
      <c r="N17" s="8">
        <v>1352</v>
      </c>
      <c r="O17" s="346"/>
      <c r="P17" s="8"/>
      <c r="Q17" s="2"/>
      <c r="R17" s="8"/>
      <c r="S17" s="2"/>
      <c r="T17" s="8"/>
      <c r="U17" s="2"/>
      <c r="V17" s="8"/>
      <c r="W17" s="363">
        <f t="shared" si="0"/>
        <v>2292744.77</v>
      </c>
      <c r="X17" s="337" t="s">
        <v>99</v>
      </c>
    </row>
    <row r="18" spans="1:24" s="13" customFormat="1" ht="24.75" customHeight="1" outlineLevel="2">
      <c r="A18" s="316">
        <v>13</v>
      </c>
      <c r="B18" s="317"/>
      <c r="C18" s="318" t="s">
        <v>258</v>
      </c>
      <c r="D18" s="319" t="s">
        <v>267</v>
      </c>
      <c r="E18" s="336" t="s">
        <v>489</v>
      </c>
      <c r="F18" s="338">
        <v>1078000</v>
      </c>
      <c r="G18" s="336" t="s">
        <v>490</v>
      </c>
      <c r="H18" s="338">
        <v>352500</v>
      </c>
      <c r="I18" s="2"/>
      <c r="J18" s="8"/>
      <c r="K18" s="2"/>
      <c r="L18" s="16"/>
      <c r="M18" s="2"/>
      <c r="N18" s="8"/>
      <c r="O18" s="346"/>
      <c r="P18" s="8"/>
      <c r="Q18" s="2"/>
      <c r="R18" s="8"/>
      <c r="S18" s="2"/>
      <c r="T18" s="8"/>
      <c r="U18" s="2"/>
      <c r="V18" s="8"/>
      <c r="W18" s="363">
        <f t="shared" si="0"/>
        <v>1430500</v>
      </c>
      <c r="X18" s="337" t="s">
        <v>388</v>
      </c>
    </row>
    <row r="19" spans="1:24" s="13" customFormat="1" ht="24.75" customHeight="1" outlineLevel="2">
      <c r="A19" s="316">
        <v>14</v>
      </c>
      <c r="B19" s="317"/>
      <c r="C19" s="318" t="s">
        <v>258</v>
      </c>
      <c r="D19" s="319" t="s">
        <v>268</v>
      </c>
      <c r="E19" s="336" t="s">
        <v>489</v>
      </c>
      <c r="F19" s="338">
        <v>2406000</v>
      </c>
      <c r="G19" s="336" t="s">
        <v>490</v>
      </c>
      <c r="H19" s="338">
        <v>351000</v>
      </c>
      <c r="I19" s="2"/>
      <c r="J19" s="8"/>
      <c r="K19" s="2"/>
      <c r="L19" s="16"/>
      <c r="M19" s="2"/>
      <c r="N19" s="8"/>
      <c r="O19" s="346"/>
      <c r="P19" s="8"/>
      <c r="Q19" s="2"/>
      <c r="R19" s="8"/>
      <c r="S19" s="2"/>
      <c r="T19" s="8"/>
      <c r="U19" s="2"/>
      <c r="V19" s="8"/>
      <c r="W19" s="363">
        <f t="shared" si="0"/>
        <v>2757000</v>
      </c>
      <c r="X19" s="337" t="s">
        <v>389</v>
      </c>
    </row>
    <row r="20" spans="1:24" s="19" customFormat="1" ht="24.75" customHeight="1" outlineLevel="2">
      <c r="A20" s="316">
        <v>15</v>
      </c>
      <c r="B20" s="317"/>
      <c r="C20" s="318" t="s">
        <v>258</v>
      </c>
      <c r="D20" s="319" t="s">
        <v>269</v>
      </c>
      <c r="E20" s="336" t="s">
        <v>489</v>
      </c>
      <c r="F20" s="338">
        <v>2290000</v>
      </c>
      <c r="G20" s="336" t="s">
        <v>490</v>
      </c>
      <c r="H20" s="338">
        <v>906000</v>
      </c>
      <c r="I20" s="2"/>
      <c r="J20" s="8"/>
      <c r="K20" s="2"/>
      <c r="L20" s="16"/>
      <c r="M20" s="2"/>
      <c r="N20" s="8"/>
      <c r="O20" s="346"/>
      <c r="P20" s="8"/>
      <c r="Q20" s="2"/>
      <c r="R20" s="8"/>
      <c r="S20" s="2"/>
      <c r="T20" s="8"/>
      <c r="U20" s="2"/>
      <c r="V20" s="8"/>
      <c r="W20" s="363">
        <f t="shared" si="0"/>
        <v>3196000</v>
      </c>
      <c r="X20" s="337" t="s">
        <v>390</v>
      </c>
    </row>
    <row r="21" spans="1:24" s="19" customFormat="1" ht="24.75" customHeight="1" outlineLevel="2">
      <c r="A21" s="316">
        <v>16</v>
      </c>
      <c r="B21" s="317"/>
      <c r="C21" s="318" t="s">
        <v>258</v>
      </c>
      <c r="D21" s="319" t="s">
        <v>270</v>
      </c>
      <c r="E21" s="336" t="s">
        <v>489</v>
      </c>
      <c r="F21" s="338">
        <v>3093000</v>
      </c>
      <c r="G21" s="336" t="s">
        <v>490</v>
      </c>
      <c r="H21" s="338">
        <v>693000</v>
      </c>
      <c r="I21" s="2"/>
      <c r="J21" s="8"/>
      <c r="K21" s="2"/>
      <c r="L21" s="16"/>
      <c r="M21" s="2"/>
      <c r="N21" s="8"/>
      <c r="O21" s="346"/>
      <c r="P21" s="8"/>
      <c r="Q21" s="2"/>
      <c r="R21" s="8"/>
      <c r="S21" s="2"/>
      <c r="T21" s="8"/>
      <c r="U21" s="2"/>
      <c r="V21" s="8"/>
      <c r="W21" s="363">
        <f t="shared" si="0"/>
        <v>3786000</v>
      </c>
      <c r="X21" s="337" t="s">
        <v>391</v>
      </c>
    </row>
    <row r="22" spans="1:24" s="19" customFormat="1" ht="24.75" customHeight="1" outlineLevel="2">
      <c r="A22" s="316">
        <v>17</v>
      </c>
      <c r="B22" s="317"/>
      <c r="C22" s="318" t="s">
        <v>258</v>
      </c>
      <c r="D22" s="319" t="s">
        <v>271</v>
      </c>
      <c r="E22" s="336" t="s">
        <v>489</v>
      </c>
      <c r="F22" s="338">
        <v>2589000</v>
      </c>
      <c r="G22" s="336" t="s">
        <v>490</v>
      </c>
      <c r="H22" s="338">
        <v>1215000</v>
      </c>
      <c r="I22" s="2"/>
      <c r="J22" s="8"/>
      <c r="K22" s="2"/>
      <c r="L22" s="16"/>
      <c r="M22" s="2"/>
      <c r="N22" s="8"/>
      <c r="O22" s="346"/>
      <c r="P22" s="8"/>
      <c r="Q22" s="2"/>
      <c r="R22" s="8"/>
      <c r="S22" s="2"/>
      <c r="T22" s="8"/>
      <c r="U22" s="2"/>
      <c r="V22" s="8"/>
      <c r="W22" s="363">
        <f t="shared" si="0"/>
        <v>3804000</v>
      </c>
      <c r="X22" s="337" t="s">
        <v>392</v>
      </c>
    </row>
    <row r="23" spans="1:24" s="19" customFormat="1" ht="24.75" customHeight="1" outlineLevel="2">
      <c r="A23" s="316">
        <v>18</v>
      </c>
      <c r="B23" s="317"/>
      <c r="C23" s="318" t="s">
        <v>272</v>
      </c>
      <c r="D23" s="319"/>
      <c r="E23" s="336" t="s">
        <v>489</v>
      </c>
      <c r="F23" s="338">
        <v>1594000</v>
      </c>
      <c r="G23" s="336" t="s">
        <v>490</v>
      </c>
      <c r="H23" s="338">
        <v>240000</v>
      </c>
      <c r="I23" s="2"/>
      <c r="J23" s="8"/>
      <c r="K23" s="2"/>
      <c r="L23" s="16"/>
      <c r="M23" s="2"/>
      <c r="N23" s="8"/>
      <c r="O23" s="346"/>
      <c r="P23" s="8"/>
      <c r="Q23" s="2"/>
      <c r="R23" s="8"/>
      <c r="S23" s="2"/>
      <c r="T23" s="8"/>
      <c r="U23" s="2"/>
      <c r="V23" s="8"/>
      <c r="W23" s="363">
        <f t="shared" si="0"/>
        <v>1834000</v>
      </c>
      <c r="X23" s="337" t="s">
        <v>393</v>
      </c>
    </row>
    <row r="24" spans="1:24" s="13" customFormat="1" ht="24.75" customHeight="1" outlineLevel="2">
      <c r="A24" s="316">
        <v>19</v>
      </c>
      <c r="B24" s="317"/>
      <c r="C24" s="318" t="s">
        <v>258</v>
      </c>
      <c r="D24" s="319" t="s">
        <v>273</v>
      </c>
      <c r="E24" s="336" t="s">
        <v>489</v>
      </c>
      <c r="F24" s="338">
        <v>2574000</v>
      </c>
      <c r="G24" s="336" t="s">
        <v>490</v>
      </c>
      <c r="H24" s="338">
        <v>892500</v>
      </c>
      <c r="I24" s="2"/>
      <c r="J24" s="8"/>
      <c r="K24" s="2"/>
      <c r="L24" s="16"/>
      <c r="M24" s="2"/>
      <c r="N24" s="8"/>
      <c r="O24" s="346"/>
      <c r="P24" s="8"/>
      <c r="Q24" s="2"/>
      <c r="R24" s="8"/>
      <c r="S24" s="2"/>
      <c r="T24" s="8"/>
      <c r="U24" s="2"/>
      <c r="V24" s="8"/>
      <c r="W24" s="363">
        <f t="shared" si="0"/>
        <v>3466500</v>
      </c>
      <c r="X24" s="337" t="s">
        <v>394</v>
      </c>
    </row>
    <row r="25" spans="1:24" s="13" customFormat="1" ht="24.75" customHeight="1" outlineLevel="2">
      <c r="A25" s="316">
        <v>20</v>
      </c>
      <c r="B25" s="317"/>
      <c r="C25" s="318" t="s">
        <v>258</v>
      </c>
      <c r="D25" s="319" t="s">
        <v>274</v>
      </c>
      <c r="E25" s="336" t="s">
        <v>489</v>
      </c>
      <c r="F25" s="338">
        <v>592000</v>
      </c>
      <c r="G25" s="336" t="s">
        <v>490</v>
      </c>
      <c r="H25" s="338">
        <v>90000</v>
      </c>
      <c r="I25" s="2"/>
      <c r="J25" s="8"/>
      <c r="K25" s="2"/>
      <c r="L25" s="16"/>
      <c r="M25" s="2"/>
      <c r="N25" s="8"/>
      <c r="O25" s="346"/>
      <c r="P25" s="8"/>
      <c r="Q25" s="2"/>
      <c r="R25" s="8"/>
      <c r="S25" s="2"/>
      <c r="T25" s="8"/>
      <c r="U25" s="2"/>
      <c r="V25" s="8"/>
      <c r="W25" s="363">
        <f t="shared" si="0"/>
        <v>682000</v>
      </c>
      <c r="X25" s="337" t="s">
        <v>395</v>
      </c>
    </row>
    <row r="26" spans="1:24" s="13" customFormat="1" ht="24.75" customHeight="1" outlineLevel="2">
      <c r="A26" s="320">
        <v>21</v>
      </c>
      <c r="B26" s="321"/>
      <c r="C26" s="322" t="s">
        <v>258</v>
      </c>
      <c r="D26" s="323" t="s">
        <v>275</v>
      </c>
      <c r="E26" s="342" t="s">
        <v>489</v>
      </c>
      <c r="F26" s="27">
        <v>1001000</v>
      </c>
      <c r="G26" s="342" t="s">
        <v>490</v>
      </c>
      <c r="H26" s="27">
        <v>484500</v>
      </c>
      <c r="I26" s="3"/>
      <c r="J26" s="9"/>
      <c r="K26" s="3"/>
      <c r="L26" s="17"/>
      <c r="M26" s="3"/>
      <c r="N26" s="9"/>
      <c r="O26" s="348"/>
      <c r="P26" s="9"/>
      <c r="Q26" s="3"/>
      <c r="R26" s="9"/>
      <c r="S26" s="3"/>
      <c r="T26" s="9"/>
      <c r="U26" s="3"/>
      <c r="V26" s="9"/>
      <c r="W26" s="366">
        <f t="shared" si="0"/>
        <v>1485500</v>
      </c>
      <c r="X26" s="343" t="s">
        <v>396</v>
      </c>
    </row>
    <row r="27" spans="1:24" s="13" customFormat="1" ht="24.75" customHeight="1" outlineLevel="2">
      <c r="A27" s="312">
        <v>22</v>
      </c>
      <c r="B27" s="313" t="s">
        <v>53</v>
      </c>
      <c r="C27" s="314" t="s">
        <v>276</v>
      </c>
      <c r="D27" s="315"/>
      <c r="E27" s="333" t="s">
        <v>489</v>
      </c>
      <c r="F27" s="26">
        <v>1227000</v>
      </c>
      <c r="G27" s="333" t="s">
        <v>490</v>
      </c>
      <c r="H27" s="26">
        <v>436500</v>
      </c>
      <c r="I27" s="4"/>
      <c r="J27" s="7"/>
      <c r="K27" s="4"/>
      <c r="L27" s="15"/>
      <c r="M27" s="4"/>
      <c r="N27" s="7"/>
      <c r="O27" s="345"/>
      <c r="P27" s="7"/>
      <c r="Q27" s="4"/>
      <c r="R27" s="7"/>
      <c r="S27" s="4"/>
      <c r="T27" s="7"/>
      <c r="U27" s="4"/>
      <c r="V27" s="7"/>
      <c r="W27" s="365">
        <f t="shared" si="0"/>
        <v>1663500</v>
      </c>
      <c r="X27" s="335" t="s">
        <v>397</v>
      </c>
    </row>
    <row r="28" spans="1:24" s="13" customFormat="1" ht="24.75" customHeight="1" outlineLevel="2">
      <c r="A28" s="316">
        <v>23</v>
      </c>
      <c r="B28" s="317"/>
      <c r="C28" s="318" t="s">
        <v>258</v>
      </c>
      <c r="D28" s="319" t="s">
        <v>277</v>
      </c>
      <c r="E28" s="336" t="s">
        <v>489</v>
      </c>
      <c r="F28" s="338">
        <v>2058000</v>
      </c>
      <c r="G28" s="336" t="s">
        <v>490</v>
      </c>
      <c r="H28" s="338">
        <v>450000</v>
      </c>
      <c r="I28" s="2"/>
      <c r="J28" s="8"/>
      <c r="K28" s="2"/>
      <c r="L28" s="16"/>
      <c r="M28" s="2"/>
      <c r="N28" s="8"/>
      <c r="O28" s="346"/>
      <c r="P28" s="8"/>
      <c r="Q28" s="2"/>
      <c r="R28" s="8"/>
      <c r="S28" s="2"/>
      <c r="T28" s="8"/>
      <c r="U28" s="2"/>
      <c r="V28" s="8"/>
      <c r="W28" s="363">
        <f t="shared" si="0"/>
        <v>2508000</v>
      </c>
      <c r="X28" s="337" t="s">
        <v>398</v>
      </c>
    </row>
    <row r="29" spans="1:24" s="19" customFormat="1" ht="24.75" customHeight="1" outlineLevel="2">
      <c r="A29" s="320">
        <v>24</v>
      </c>
      <c r="B29" s="321"/>
      <c r="C29" s="322" t="s">
        <v>258</v>
      </c>
      <c r="D29" s="323" t="s">
        <v>278</v>
      </c>
      <c r="E29" s="342" t="s">
        <v>489</v>
      </c>
      <c r="F29" s="27">
        <v>2236000</v>
      </c>
      <c r="G29" s="342" t="s">
        <v>490</v>
      </c>
      <c r="H29" s="27">
        <v>271500</v>
      </c>
      <c r="I29" s="3"/>
      <c r="J29" s="9"/>
      <c r="K29" s="3"/>
      <c r="L29" s="17"/>
      <c r="M29" s="3"/>
      <c r="N29" s="9"/>
      <c r="O29" s="348"/>
      <c r="P29" s="9"/>
      <c r="Q29" s="3"/>
      <c r="R29" s="9"/>
      <c r="S29" s="3"/>
      <c r="T29" s="9"/>
      <c r="U29" s="3"/>
      <c r="V29" s="27"/>
      <c r="W29" s="366">
        <f t="shared" si="0"/>
        <v>2507500</v>
      </c>
      <c r="X29" s="343" t="s">
        <v>399</v>
      </c>
    </row>
    <row r="30" spans="1:24" s="13" customFormat="1" ht="24.75" customHeight="1" outlineLevel="2">
      <c r="A30" s="312">
        <v>25</v>
      </c>
      <c r="B30" s="313" t="s">
        <v>53</v>
      </c>
      <c r="C30" s="314" t="s">
        <v>258</v>
      </c>
      <c r="D30" s="315" t="s">
        <v>53</v>
      </c>
      <c r="E30" s="333" t="s">
        <v>489</v>
      </c>
      <c r="F30" s="26">
        <v>1792000</v>
      </c>
      <c r="G30" s="333" t="s">
        <v>490</v>
      </c>
      <c r="H30" s="26">
        <v>346500</v>
      </c>
      <c r="I30" s="4"/>
      <c r="J30" s="7"/>
      <c r="K30" s="4"/>
      <c r="L30" s="15"/>
      <c r="M30" s="4"/>
      <c r="N30" s="7"/>
      <c r="O30" s="345"/>
      <c r="P30" s="7"/>
      <c r="Q30" s="4"/>
      <c r="R30" s="7"/>
      <c r="S30" s="4"/>
      <c r="T30" s="7"/>
      <c r="U30" s="4"/>
      <c r="V30" s="7"/>
      <c r="W30" s="365">
        <f t="shared" si="0"/>
        <v>2138500</v>
      </c>
      <c r="X30" s="335" t="s">
        <v>65</v>
      </c>
    </row>
    <row r="31" spans="1:24" s="13" customFormat="1" ht="24.75" customHeight="1" outlineLevel="2">
      <c r="A31" s="316">
        <v>26</v>
      </c>
      <c r="B31" s="317"/>
      <c r="C31" s="318" t="s">
        <v>258</v>
      </c>
      <c r="D31" s="319" t="s">
        <v>279</v>
      </c>
      <c r="E31" s="336" t="s">
        <v>489</v>
      </c>
      <c r="F31" s="338">
        <v>1210000</v>
      </c>
      <c r="G31" s="336" t="s">
        <v>490</v>
      </c>
      <c r="H31" s="338">
        <v>132000</v>
      </c>
      <c r="I31" s="2"/>
      <c r="J31" s="8"/>
      <c r="K31" s="2"/>
      <c r="L31" s="16"/>
      <c r="M31" s="2"/>
      <c r="N31" s="8"/>
      <c r="O31" s="346"/>
      <c r="P31" s="8"/>
      <c r="Q31" s="2"/>
      <c r="R31" s="8"/>
      <c r="S31" s="2"/>
      <c r="T31" s="8"/>
      <c r="U31" s="2"/>
      <c r="V31" s="8"/>
      <c r="W31" s="363">
        <f t="shared" si="0"/>
        <v>1342000</v>
      </c>
      <c r="X31" s="337" t="s">
        <v>400</v>
      </c>
    </row>
    <row r="32" spans="1:24" s="13" customFormat="1" ht="24.75" customHeight="1" outlineLevel="2">
      <c r="A32" s="316">
        <v>27</v>
      </c>
      <c r="B32" s="317"/>
      <c r="C32" s="318" t="s">
        <v>258</v>
      </c>
      <c r="D32" s="319" t="s">
        <v>280</v>
      </c>
      <c r="E32" s="336" t="s">
        <v>489</v>
      </c>
      <c r="F32" s="338">
        <v>867000</v>
      </c>
      <c r="G32" s="336" t="s">
        <v>490</v>
      </c>
      <c r="H32" s="338">
        <v>159000</v>
      </c>
      <c r="I32" s="2"/>
      <c r="J32" s="8"/>
      <c r="K32" s="2"/>
      <c r="L32" s="16"/>
      <c r="M32" s="2"/>
      <c r="N32" s="8"/>
      <c r="O32" s="346"/>
      <c r="P32" s="8"/>
      <c r="Q32" s="2"/>
      <c r="R32" s="8"/>
      <c r="S32" s="2"/>
      <c r="T32" s="8"/>
      <c r="U32" s="2"/>
      <c r="V32" s="8"/>
      <c r="W32" s="363">
        <f t="shared" si="0"/>
        <v>1026000</v>
      </c>
      <c r="X32" s="337" t="s">
        <v>401</v>
      </c>
    </row>
    <row r="33" spans="1:24" s="13" customFormat="1" ht="24.75" customHeight="1" outlineLevel="2">
      <c r="A33" s="316">
        <v>28</v>
      </c>
      <c r="B33" s="317"/>
      <c r="C33" s="318" t="s">
        <v>258</v>
      </c>
      <c r="D33" s="319" t="s">
        <v>281</v>
      </c>
      <c r="E33" s="336" t="s">
        <v>489</v>
      </c>
      <c r="F33" s="338">
        <v>1209000</v>
      </c>
      <c r="G33" s="336" t="s">
        <v>490</v>
      </c>
      <c r="H33" s="338">
        <v>301500</v>
      </c>
      <c r="I33" s="2"/>
      <c r="J33" s="8"/>
      <c r="K33" s="2"/>
      <c r="L33" s="16"/>
      <c r="M33" s="2"/>
      <c r="N33" s="8"/>
      <c r="O33" s="346"/>
      <c r="P33" s="8"/>
      <c r="Q33" s="2"/>
      <c r="R33" s="8"/>
      <c r="S33" s="2"/>
      <c r="T33" s="8"/>
      <c r="U33" s="2"/>
      <c r="V33" s="8"/>
      <c r="W33" s="363">
        <f t="shared" si="0"/>
        <v>1510500</v>
      </c>
      <c r="X33" s="337" t="s">
        <v>66</v>
      </c>
    </row>
    <row r="34" spans="1:24" s="13" customFormat="1" ht="24.75" customHeight="1" outlineLevel="2">
      <c r="A34" s="316">
        <v>29</v>
      </c>
      <c r="B34" s="317"/>
      <c r="C34" s="318" t="s">
        <v>258</v>
      </c>
      <c r="D34" s="319" t="s">
        <v>282</v>
      </c>
      <c r="E34" s="336" t="s">
        <v>489</v>
      </c>
      <c r="F34" s="338">
        <v>1282000</v>
      </c>
      <c r="G34" s="336" t="s">
        <v>490</v>
      </c>
      <c r="H34" s="338">
        <v>259500</v>
      </c>
      <c r="I34" s="2"/>
      <c r="J34" s="8"/>
      <c r="K34" s="2"/>
      <c r="L34" s="16"/>
      <c r="M34" s="2"/>
      <c r="N34" s="8"/>
      <c r="O34" s="346"/>
      <c r="P34" s="8"/>
      <c r="Q34" s="2"/>
      <c r="R34" s="8"/>
      <c r="S34" s="2"/>
      <c r="T34" s="8"/>
      <c r="U34" s="2"/>
      <c r="V34" s="8"/>
      <c r="W34" s="363">
        <f t="shared" si="0"/>
        <v>1541500</v>
      </c>
      <c r="X34" s="337" t="s">
        <v>402</v>
      </c>
    </row>
    <row r="35" spans="1:24" s="13" customFormat="1" ht="24.75" customHeight="1" outlineLevel="2">
      <c r="A35" s="316">
        <v>30</v>
      </c>
      <c r="B35" s="317"/>
      <c r="C35" s="318" t="s">
        <v>258</v>
      </c>
      <c r="D35" s="319" t="s">
        <v>283</v>
      </c>
      <c r="E35" s="336" t="s">
        <v>489</v>
      </c>
      <c r="F35" s="338">
        <v>2502000</v>
      </c>
      <c r="G35" s="336" t="s">
        <v>490</v>
      </c>
      <c r="H35" s="338">
        <v>136500</v>
      </c>
      <c r="I35" s="2"/>
      <c r="J35" s="8"/>
      <c r="K35" s="2"/>
      <c r="L35" s="16"/>
      <c r="M35" s="2"/>
      <c r="N35" s="8"/>
      <c r="O35" s="346"/>
      <c r="P35" s="8"/>
      <c r="Q35" s="355" t="s">
        <v>491</v>
      </c>
      <c r="R35" s="8">
        <v>34545</v>
      </c>
      <c r="S35" s="2"/>
      <c r="T35" s="8"/>
      <c r="U35" s="2"/>
      <c r="V35" s="8"/>
      <c r="W35" s="363">
        <f t="shared" si="0"/>
        <v>2673045</v>
      </c>
      <c r="X35" s="337" t="s">
        <v>141</v>
      </c>
    </row>
    <row r="36" spans="1:24" s="13" customFormat="1" ht="24.75" customHeight="1" outlineLevel="2">
      <c r="A36" s="320">
        <v>31</v>
      </c>
      <c r="B36" s="321"/>
      <c r="C36" s="322" t="s">
        <v>258</v>
      </c>
      <c r="D36" s="323" t="s">
        <v>284</v>
      </c>
      <c r="E36" s="342" t="s">
        <v>489</v>
      </c>
      <c r="F36" s="27">
        <v>1118000</v>
      </c>
      <c r="G36" s="342" t="s">
        <v>490</v>
      </c>
      <c r="H36" s="27">
        <v>160500</v>
      </c>
      <c r="I36" s="3"/>
      <c r="J36" s="9"/>
      <c r="K36" s="3"/>
      <c r="L36" s="17"/>
      <c r="M36" s="3"/>
      <c r="N36" s="9"/>
      <c r="O36" s="348"/>
      <c r="P36" s="9"/>
      <c r="Q36" s="3"/>
      <c r="R36" s="9"/>
      <c r="S36" s="3"/>
      <c r="T36" s="9"/>
      <c r="U36" s="3"/>
      <c r="V36" s="9"/>
      <c r="W36" s="366">
        <f t="shared" si="0"/>
        <v>1278500</v>
      </c>
      <c r="X36" s="343" t="s">
        <v>204</v>
      </c>
    </row>
    <row r="37" spans="1:24" s="13" customFormat="1" ht="24.75" customHeight="1" outlineLevel="2">
      <c r="A37" s="312">
        <v>32</v>
      </c>
      <c r="B37" s="313" t="s">
        <v>285</v>
      </c>
      <c r="C37" s="314" t="s">
        <v>258</v>
      </c>
      <c r="D37" s="315" t="s">
        <v>286</v>
      </c>
      <c r="E37" s="333" t="s">
        <v>489</v>
      </c>
      <c r="F37" s="26">
        <v>2338000</v>
      </c>
      <c r="G37" s="333" t="s">
        <v>490</v>
      </c>
      <c r="H37" s="26">
        <v>244500</v>
      </c>
      <c r="I37" s="4"/>
      <c r="J37" s="7"/>
      <c r="K37" s="4"/>
      <c r="L37" s="15"/>
      <c r="M37" s="4"/>
      <c r="N37" s="7"/>
      <c r="O37" s="345"/>
      <c r="P37" s="334"/>
      <c r="Q37" s="4"/>
      <c r="R37" s="7"/>
      <c r="S37" s="4"/>
      <c r="T37" s="7"/>
      <c r="U37" s="4"/>
      <c r="V37" s="7"/>
      <c r="W37" s="365">
        <f t="shared" si="0"/>
        <v>2582500</v>
      </c>
      <c r="X37" s="335" t="s">
        <v>403</v>
      </c>
    </row>
    <row r="38" spans="1:24" s="13" customFormat="1" ht="24.75" customHeight="1" outlineLevel="2">
      <c r="A38" s="316">
        <v>33</v>
      </c>
      <c r="B38" s="317"/>
      <c r="C38" s="318" t="s">
        <v>258</v>
      </c>
      <c r="D38" s="319" t="s">
        <v>287</v>
      </c>
      <c r="E38" s="336" t="s">
        <v>489</v>
      </c>
      <c r="F38" s="338">
        <v>1414000</v>
      </c>
      <c r="G38" s="336" t="s">
        <v>490</v>
      </c>
      <c r="H38" s="338">
        <v>216000</v>
      </c>
      <c r="I38" s="2"/>
      <c r="J38" s="8"/>
      <c r="K38" s="2"/>
      <c r="L38" s="16"/>
      <c r="M38" s="2"/>
      <c r="N38" s="8"/>
      <c r="O38" s="346"/>
      <c r="P38" s="8"/>
      <c r="Q38" s="2"/>
      <c r="R38" s="8"/>
      <c r="S38" s="2"/>
      <c r="T38" s="8"/>
      <c r="U38" s="2"/>
      <c r="V38" s="8"/>
      <c r="W38" s="363">
        <f aca="true" t="shared" si="1" ref="W38:W69">SUM(F38,H38,J38,L38,N38,P38,R38,T38,V38)</f>
        <v>1630000</v>
      </c>
      <c r="X38" s="337" t="s">
        <v>404</v>
      </c>
    </row>
    <row r="39" spans="1:24" s="13" customFormat="1" ht="24.75" customHeight="1" outlineLevel="2">
      <c r="A39" s="316">
        <v>34</v>
      </c>
      <c r="B39" s="317"/>
      <c r="C39" s="318" t="s">
        <v>258</v>
      </c>
      <c r="D39" s="319" t="s">
        <v>288</v>
      </c>
      <c r="E39" s="336" t="s">
        <v>489</v>
      </c>
      <c r="F39" s="338">
        <v>978000</v>
      </c>
      <c r="G39" s="336" t="s">
        <v>490</v>
      </c>
      <c r="H39" s="338">
        <v>106500</v>
      </c>
      <c r="I39" s="2"/>
      <c r="J39" s="8"/>
      <c r="K39" s="2"/>
      <c r="L39" s="16"/>
      <c r="M39" s="2"/>
      <c r="N39" s="8"/>
      <c r="O39" s="346"/>
      <c r="P39" s="8"/>
      <c r="Q39" s="2"/>
      <c r="R39" s="8"/>
      <c r="S39" s="2"/>
      <c r="T39" s="8"/>
      <c r="U39" s="2"/>
      <c r="V39" s="8"/>
      <c r="W39" s="363">
        <f t="shared" si="1"/>
        <v>1084500</v>
      </c>
      <c r="X39" s="337" t="s">
        <v>405</v>
      </c>
    </row>
    <row r="40" spans="1:24" s="13" customFormat="1" ht="24.75" customHeight="1" outlineLevel="2">
      <c r="A40" s="320">
        <v>35</v>
      </c>
      <c r="B40" s="321"/>
      <c r="C40" s="322" t="s">
        <v>258</v>
      </c>
      <c r="D40" s="323" t="s">
        <v>289</v>
      </c>
      <c r="E40" s="342" t="s">
        <v>489</v>
      </c>
      <c r="F40" s="27">
        <v>1303000</v>
      </c>
      <c r="G40" s="342" t="s">
        <v>490</v>
      </c>
      <c r="H40" s="27">
        <v>264000</v>
      </c>
      <c r="I40" s="3"/>
      <c r="J40" s="9"/>
      <c r="K40" s="3"/>
      <c r="L40" s="17"/>
      <c r="M40" s="3"/>
      <c r="N40" s="9"/>
      <c r="O40" s="348"/>
      <c r="P40" s="9"/>
      <c r="Q40" s="3"/>
      <c r="R40" s="9"/>
      <c r="S40" s="3"/>
      <c r="T40" s="9"/>
      <c r="U40" s="3"/>
      <c r="V40" s="9"/>
      <c r="W40" s="366">
        <f t="shared" si="1"/>
        <v>1567000</v>
      </c>
      <c r="X40" s="343" t="s">
        <v>406</v>
      </c>
    </row>
    <row r="41" spans="1:24" s="13" customFormat="1" ht="24.75" customHeight="1" outlineLevel="2">
      <c r="A41" s="312">
        <v>36</v>
      </c>
      <c r="B41" s="313" t="s">
        <v>28</v>
      </c>
      <c r="C41" s="314" t="s">
        <v>185</v>
      </c>
      <c r="D41" s="315"/>
      <c r="E41" s="333" t="s">
        <v>489</v>
      </c>
      <c r="F41" s="26">
        <v>1362000</v>
      </c>
      <c r="G41" s="333" t="s">
        <v>490</v>
      </c>
      <c r="H41" s="26">
        <v>207000</v>
      </c>
      <c r="I41" s="4"/>
      <c r="J41" s="7"/>
      <c r="K41" s="4"/>
      <c r="L41" s="15"/>
      <c r="M41" s="4"/>
      <c r="N41" s="7"/>
      <c r="O41" s="345"/>
      <c r="P41" s="7"/>
      <c r="Q41" s="4"/>
      <c r="R41" s="7"/>
      <c r="S41" s="4" t="s">
        <v>492</v>
      </c>
      <c r="T41" s="7">
        <v>47130</v>
      </c>
      <c r="U41" s="4"/>
      <c r="V41" s="7"/>
      <c r="W41" s="365">
        <f t="shared" si="1"/>
        <v>1616130</v>
      </c>
      <c r="X41" s="335" t="s">
        <v>195</v>
      </c>
    </row>
    <row r="42" spans="1:24" s="13" customFormat="1" ht="24.75" customHeight="1" outlineLevel="2">
      <c r="A42" s="316">
        <v>37</v>
      </c>
      <c r="B42" s="317"/>
      <c r="C42" s="318" t="s">
        <v>258</v>
      </c>
      <c r="D42" s="319" t="s">
        <v>290</v>
      </c>
      <c r="E42" s="336" t="s">
        <v>489</v>
      </c>
      <c r="F42" s="338">
        <v>2758000</v>
      </c>
      <c r="G42" s="336" t="s">
        <v>490</v>
      </c>
      <c r="H42" s="338">
        <v>396000</v>
      </c>
      <c r="I42" s="2"/>
      <c r="J42" s="8"/>
      <c r="K42" s="2"/>
      <c r="L42" s="16"/>
      <c r="M42" s="2"/>
      <c r="N42" s="8"/>
      <c r="O42" s="346"/>
      <c r="P42" s="8"/>
      <c r="Q42" s="2"/>
      <c r="R42" s="8"/>
      <c r="S42" s="2"/>
      <c r="T42" s="8"/>
      <c r="U42" s="2"/>
      <c r="V42" s="8"/>
      <c r="W42" s="363">
        <f t="shared" si="1"/>
        <v>3154000</v>
      </c>
      <c r="X42" s="337" t="s">
        <v>100</v>
      </c>
    </row>
    <row r="43" spans="1:24" s="13" customFormat="1" ht="24.75" customHeight="1" outlineLevel="2">
      <c r="A43" s="316">
        <v>38</v>
      </c>
      <c r="B43" s="317"/>
      <c r="C43" s="318" t="s">
        <v>258</v>
      </c>
      <c r="D43" s="319" t="s">
        <v>291</v>
      </c>
      <c r="E43" s="336" t="s">
        <v>489</v>
      </c>
      <c r="F43" s="338">
        <v>2442000</v>
      </c>
      <c r="G43" s="336" t="s">
        <v>490</v>
      </c>
      <c r="H43" s="338">
        <v>235500</v>
      </c>
      <c r="I43" s="2"/>
      <c r="J43" s="8"/>
      <c r="K43" s="2"/>
      <c r="L43" s="16"/>
      <c r="M43" s="2"/>
      <c r="N43" s="8"/>
      <c r="O43" s="346"/>
      <c r="P43" s="8"/>
      <c r="Q43" s="355" t="s">
        <v>491</v>
      </c>
      <c r="R43" s="8">
        <v>69090</v>
      </c>
      <c r="S43" s="2"/>
      <c r="T43" s="8"/>
      <c r="U43" s="2"/>
      <c r="V43" s="8"/>
      <c r="W43" s="363">
        <f t="shared" si="1"/>
        <v>2746590</v>
      </c>
      <c r="X43" s="337" t="s">
        <v>193</v>
      </c>
    </row>
    <row r="44" spans="1:24" s="13" customFormat="1" ht="24.75" customHeight="1" outlineLevel="2">
      <c r="A44" s="316">
        <v>39</v>
      </c>
      <c r="B44" s="317"/>
      <c r="C44" s="318" t="s">
        <v>258</v>
      </c>
      <c r="D44" s="319" t="s">
        <v>292</v>
      </c>
      <c r="E44" s="336" t="s">
        <v>489</v>
      </c>
      <c r="F44" s="338">
        <v>2062000</v>
      </c>
      <c r="G44" s="336" t="s">
        <v>490</v>
      </c>
      <c r="H44" s="338">
        <v>271500</v>
      </c>
      <c r="I44" s="2" t="s">
        <v>496</v>
      </c>
      <c r="J44" s="8">
        <v>690</v>
      </c>
      <c r="K44" s="2"/>
      <c r="L44" s="16"/>
      <c r="M44" s="2"/>
      <c r="N44" s="8"/>
      <c r="O44" s="346" t="s">
        <v>498</v>
      </c>
      <c r="P44" s="8">
        <v>1220</v>
      </c>
      <c r="Q44" s="355" t="s">
        <v>491</v>
      </c>
      <c r="R44" s="8">
        <v>34545</v>
      </c>
      <c r="S44" s="2"/>
      <c r="T44" s="8"/>
      <c r="U44" s="2"/>
      <c r="V44" s="8"/>
      <c r="W44" s="363">
        <f t="shared" si="1"/>
        <v>2369955</v>
      </c>
      <c r="X44" s="337" t="s">
        <v>101</v>
      </c>
    </row>
    <row r="45" spans="1:24" s="13" customFormat="1" ht="24.75" customHeight="1" outlineLevel="2">
      <c r="A45" s="316">
        <v>40</v>
      </c>
      <c r="B45" s="317"/>
      <c r="C45" s="318" t="s">
        <v>197</v>
      </c>
      <c r="D45" s="319"/>
      <c r="E45" s="336" t="s">
        <v>489</v>
      </c>
      <c r="F45" s="338">
        <v>936000</v>
      </c>
      <c r="G45" s="336" t="s">
        <v>490</v>
      </c>
      <c r="H45" s="338">
        <v>73500</v>
      </c>
      <c r="I45" s="2"/>
      <c r="J45" s="8"/>
      <c r="K45" s="2"/>
      <c r="L45" s="16"/>
      <c r="M45" s="2"/>
      <c r="N45" s="8"/>
      <c r="O45" s="346"/>
      <c r="P45" s="8"/>
      <c r="Q45" s="2"/>
      <c r="R45" s="8"/>
      <c r="S45" s="2"/>
      <c r="T45" s="8"/>
      <c r="U45" s="2"/>
      <c r="V45" s="8"/>
      <c r="W45" s="363">
        <f t="shared" si="1"/>
        <v>1009500</v>
      </c>
      <c r="X45" s="337" t="s">
        <v>199</v>
      </c>
    </row>
    <row r="46" spans="1:24" s="13" customFormat="1" ht="24.75" customHeight="1" outlineLevel="2">
      <c r="A46" s="316">
        <v>41</v>
      </c>
      <c r="B46" s="317"/>
      <c r="C46" s="318" t="s">
        <v>258</v>
      </c>
      <c r="D46" s="319" t="s">
        <v>293</v>
      </c>
      <c r="E46" s="336" t="s">
        <v>489</v>
      </c>
      <c r="F46" s="338">
        <v>1669000</v>
      </c>
      <c r="G46" s="336" t="s">
        <v>490</v>
      </c>
      <c r="H46" s="338">
        <v>129000</v>
      </c>
      <c r="I46" s="2"/>
      <c r="J46" s="8"/>
      <c r="K46" s="2"/>
      <c r="L46" s="16"/>
      <c r="M46" s="2"/>
      <c r="N46" s="8"/>
      <c r="O46" s="346"/>
      <c r="P46" s="8"/>
      <c r="Q46" s="2"/>
      <c r="R46" s="8"/>
      <c r="S46" s="2"/>
      <c r="T46" s="8"/>
      <c r="U46" s="2"/>
      <c r="V46" s="8"/>
      <c r="W46" s="363">
        <f t="shared" si="1"/>
        <v>1798000</v>
      </c>
      <c r="X46" s="337" t="s">
        <v>407</v>
      </c>
    </row>
    <row r="47" spans="1:24" s="13" customFormat="1" ht="24.75" customHeight="1" outlineLevel="2">
      <c r="A47" s="316">
        <v>42</v>
      </c>
      <c r="B47" s="317"/>
      <c r="C47" s="318" t="s">
        <v>258</v>
      </c>
      <c r="D47" s="319" t="s">
        <v>294</v>
      </c>
      <c r="E47" s="336" t="s">
        <v>489</v>
      </c>
      <c r="F47" s="338">
        <v>2180000</v>
      </c>
      <c r="G47" s="336" t="s">
        <v>490</v>
      </c>
      <c r="H47" s="338">
        <v>358500</v>
      </c>
      <c r="I47" s="2"/>
      <c r="J47" s="8"/>
      <c r="K47" s="2"/>
      <c r="L47" s="16"/>
      <c r="M47" s="2"/>
      <c r="N47" s="8"/>
      <c r="O47" s="346"/>
      <c r="P47" s="8"/>
      <c r="Q47" s="355" t="s">
        <v>491</v>
      </c>
      <c r="R47" s="8">
        <v>34545</v>
      </c>
      <c r="S47" s="2"/>
      <c r="T47" s="8"/>
      <c r="U47" s="2"/>
      <c r="V47" s="8"/>
      <c r="W47" s="363">
        <f t="shared" si="1"/>
        <v>2573045</v>
      </c>
      <c r="X47" s="337" t="s">
        <v>102</v>
      </c>
    </row>
    <row r="48" spans="1:24" s="13" customFormat="1" ht="24.75" customHeight="1" outlineLevel="2">
      <c r="A48" s="316">
        <v>43</v>
      </c>
      <c r="B48" s="317"/>
      <c r="C48" s="318" t="s">
        <v>258</v>
      </c>
      <c r="D48" s="319" t="s">
        <v>295</v>
      </c>
      <c r="E48" s="336" t="s">
        <v>489</v>
      </c>
      <c r="F48" s="338">
        <v>1202000</v>
      </c>
      <c r="G48" s="336" t="s">
        <v>490</v>
      </c>
      <c r="H48" s="338">
        <v>165000</v>
      </c>
      <c r="I48" s="2"/>
      <c r="J48" s="8"/>
      <c r="K48" s="2"/>
      <c r="L48" s="16"/>
      <c r="M48" s="2"/>
      <c r="N48" s="8"/>
      <c r="O48" s="346"/>
      <c r="P48" s="8"/>
      <c r="Q48" s="2"/>
      <c r="R48" s="8"/>
      <c r="S48" s="2"/>
      <c r="T48" s="8"/>
      <c r="U48" s="2"/>
      <c r="V48" s="8"/>
      <c r="W48" s="363">
        <f t="shared" si="1"/>
        <v>1367000</v>
      </c>
      <c r="X48" s="337" t="s">
        <v>408</v>
      </c>
    </row>
    <row r="49" spans="1:24" s="13" customFormat="1" ht="24.75" customHeight="1" outlineLevel="2">
      <c r="A49" s="324">
        <v>44</v>
      </c>
      <c r="B49" s="325"/>
      <c r="C49" s="326" t="s">
        <v>258</v>
      </c>
      <c r="D49" s="327" t="s">
        <v>296</v>
      </c>
      <c r="E49" s="356" t="s">
        <v>489</v>
      </c>
      <c r="F49" s="357">
        <v>983000</v>
      </c>
      <c r="G49" s="356" t="s">
        <v>490</v>
      </c>
      <c r="H49" s="357">
        <v>72000</v>
      </c>
      <c r="I49" s="358"/>
      <c r="J49" s="359"/>
      <c r="K49" s="358"/>
      <c r="L49" s="360"/>
      <c r="M49" s="358"/>
      <c r="N49" s="359"/>
      <c r="O49" s="361"/>
      <c r="P49" s="359"/>
      <c r="Q49" s="358"/>
      <c r="R49" s="359"/>
      <c r="S49" s="358"/>
      <c r="T49" s="359"/>
      <c r="U49" s="358"/>
      <c r="V49" s="359"/>
      <c r="W49" s="367">
        <f t="shared" si="1"/>
        <v>1055000</v>
      </c>
      <c r="X49" s="362" t="s">
        <v>409</v>
      </c>
    </row>
    <row r="50" spans="1:24" s="13" customFormat="1" ht="24.75" customHeight="1" outlineLevel="2">
      <c r="A50" s="312">
        <v>45</v>
      </c>
      <c r="B50" s="313" t="s">
        <v>297</v>
      </c>
      <c r="C50" s="314" t="s">
        <v>258</v>
      </c>
      <c r="D50" s="315" t="s">
        <v>298</v>
      </c>
      <c r="E50" s="333" t="s">
        <v>489</v>
      </c>
      <c r="F50" s="26">
        <v>1674000</v>
      </c>
      <c r="G50" s="333" t="s">
        <v>490</v>
      </c>
      <c r="H50" s="26">
        <v>157500</v>
      </c>
      <c r="I50" s="4"/>
      <c r="J50" s="7"/>
      <c r="K50" s="4"/>
      <c r="L50" s="15"/>
      <c r="M50" s="4"/>
      <c r="N50" s="7"/>
      <c r="O50" s="345"/>
      <c r="P50" s="7"/>
      <c r="Q50" s="4"/>
      <c r="R50" s="7"/>
      <c r="S50" s="4"/>
      <c r="T50" s="7"/>
      <c r="U50" s="4"/>
      <c r="V50" s="7"/>
      <c r="W50" s="365">
        <f t="shared" si="1"/>
        <v>1831500</v>
      </c>
      <c r="X50" s="335" t="s">
        <v>410</v>
      </c>
    </row>
    <row r="51" spans="1:24" s="131" customFormat="1" ht="24.75" customHeight="1" outlineLevel="1">
      <c r="A51" s="316">
        <v>46</v>
      </c>
      <c r="B51" s="317"/>
      <c r="C51" s="318" t="s">
        <v>258</v>
      </c>
      <c r="D51" s="319" t="s">
        <v>299</v>
      </c>
      <c r="E51" s="336" t="s">
        <v>489</v>
      </c>
      <c r="F51" s="338">
        <v>1534000</v>
      </c>
      <c r="G51" s="336" t="s">
        <v>490</v>
      </c>
      <c r="H51" s="338">
        <v>190500</v>
      </c>
      <c r="I51" s="339"/>
      <c r="J51" s="339"/>
      <c r="K51" s="340"/>
      <c r="L51" s="340"/>
      <c r="M51" s="339"/>
      <c r="N51" s="339"/>
      <c r="O51" s="347"/>
      <c r="P51" s="340"/>
      <c r="Q51" s="341"/>
      <c r="R51" s="339"/>
      <c r="S51" s="341"/>
      <c r="T51" s="340"/>
      <c r="U51" s="341"/>
      <c r="V51" s="339"/>
      <c r="W51" s="363">
        <f t="shared" si="1"/>
        <v>1724500</v>
      </c>
      <c r="X51" s="337" t="s">
        <v>411</v>
      </c>
    </row>
    <row r="52" spans="1:24" ht="24.75" customHeight="1">
      <c r="A52" s="316">
        <v>47</v>
      </c>
      <c r="B52" s="317"/>
      <c r="C52" s="318" t="s">
        <v>258</v>
      </c>
      <c r="D52" s="319" t="s">
        <v>300</v>
      </c>
      <c r="E52" s="336" t="s">
        <v>489</v>
      </c>
      <c r="F52" s="338">
        <v>1059000</v>
      </c>
      <c r="G52" s="336" t="s">
        <v>490</v>
      </c>
      <c r="H52" s="338">
        <v>102000</v>
      </c>
      <c r="I52" s="2"/>
      <c r="J52" s="8"/>
      <c r="K52" s="2"/>
      <c r="L52" s="16"/>
      <c r="M52" s="2"/>
      <c r="N52" s="8"/>
      <c r="O52" s="346"/>
      <c r="P52" s="8"/>
      <c r="Q52" s="2"/>
      <c r="R52" s="8"/>
      <c r="S52" s="2"/>
      <c r="T52" s="8"/>
      <c r="U52" s="2"/>
      <c r="V52" s="8"/>
      <c r="W52" s="363">
        <f t="shared" si="1"/>
        <v>1161000</v>
      </c>
      <c r="X52" s="337" t="s">
        <v>412</v>
      </c>
    </row>
    <row r="53" spans="1:24" ht="24.75" customHeight="1">
      <c r="A53" s="320">
        <v>48</v>
      </c>
      <c r="B53" s="321"/>
      <c r="C53" s="322" t="s">
        <v>258</v>
      </c>
      <c r="D53" s="323" t="s">
        <v>301</v>
      </c>
      <c r="E53" s="342" t="s">
        <v>489</v>
      </c>
      <c r="F53" s="27">
        <v>1114000</v>
      </c>
      <c r="G53" s="342" t="s">
        <v>490</v>
      </c>
      <c r="H53" s="27">
        <v>85500</v>
      </c>
      <c r="I53" s="3"/>
      <c r="J53" s="9"/>
      <c r="K53" s="3"/>
      <c r="L53" s="17"/>
      <c r="M53" s="3"/>
      <c r="N53" s="9"/>
      <c r="O53" s="348"/>
      <c r="P53" s="9"/>
      <c r="Q53" s="3"/>
      <c r="R53" s="9"/>
      <c r="S53" s="3"/>
      <c r="T53" s="9"/>
      <c r="U53" s="3"/>
      <c r="V53" s="9"/>
      <c r="W53" s="366">
        <f t="shared" si="1"/>
        <v>1199500</v>
      </c>
      <c r="X53" s="343" t="s">
        <v>413</v>
      </c>
    </row>
    <row r="54" spans="1:24" ht="25.5" customHeight="1">
      <c r="A54" s="312">
        <v>49</v>
      </c>
      <c r="B54" s="313" t="s">
        <v>29</v>
      </c>
      <c r="C54" s="314" t="s">
        <v>56</v>
      </c>
      <c r="D54" s="315"/>
      <c r="E54" s="333" t="s">
        <v>489</v>
      </c>
      <c r="F54" s="26">
        <v>1152000</v>
      </c>
      <c r="G54" s="333" t="s">
        <v>490</v>
      </c>
      <c r="H54" s="26">
        <v>154500</v>
      </c>
      <c r="I54" s="4" t="s">
        <v>496</v>
      </c>
      <c r="J54" s="7">
        <v>5250</v>
      </c>
      <c r="K54" s="4"/>
      <c r="L54" s="15"/>
      <c r="M54" s="4"/>
      <c r="N54" s="7"/>
      <c r="O54" s="345" t="s">
        <v>498</v>
      </c>
      <c r="P54" s="7">
        <v>35616</v>
      </c>
      <c r="Q54" s="4"/>
      <c r="R54" s="7"/>
      <c r="S54" s="4"/>
      <c r="T54" s="7"/>
      <c r="U54" s="4"/>
      <c r="V54" s="7"/>
      <c r="W54" s="365">
        <f t="shared" si="1"/>
        <v>1347366</v>
      </c>
      <c r="X54" s="335" t="s">
        <v>79</v>
      </c>
    </row>
    <row r="55" spans="1:24" ht="25.5" customHeight="1">
      <c r="A55" s="316">
        <v>50</v>
      </c>
      <c r="B55" s="317"/>
      <c r="C55" s="318" t="s">
        <v>302</v>
      </c>
      <c r="D55" s="319"/>
      <c r="E55" s="336" t="s">
        <v>489</v>
      </c>
      <c r="F55" s="338">
        <v>402000</v>
      </c>
      <c r="G55" s="336" t="s">
        <v>490</v>
      </c>
      <c r="H55" s="338">
        <v>37500</v>
      </c>
      <c r="I55" s="2"/>
      <c r="J55" s="8"/>
      <c r="K55" s="2"/>
      <c r="L55" s="16"/>
      <c r="M55" s="2"/>
      <c r="N55" s="8"/>
      <c r="O55" s="346"/>
      <c r="P55" s="8"/>
      <c r="Q55" s="2"/>
      <c r="R55" s="8"/>
      <c r="S55" s="2"/>
      <c r="T55" s="8"/>
      <c r="U55" s="2"/>
      <c r="V55" s="8"/>
      <c r="W55" s="363">
        <f t="shared" si="1"/>
        <v>439500</v>
      </c>
      <c r="X55" s="337" t="s">
        <v>414</v>
      </c>
    </row>
    <row r="56" spans="1:24" ht="25.5" customHeight="1">
      <c r="A56" s="316">
        <v>51</v>
      </c>
      <c r="B56" s="317"/>
      <c r="C56" s="318" t="s">
        <v>258</v>
      </c>
      <c r="D56" s="319" t="s">
        <v>303</v>
      </c>
      <c r="E56" s="336" t="s">
        <v>489</v>
      </c>
      <c r="F56" s="338">
        <v>3274000</v>
      </c>
      <c r="G56" s="336" t="s">
        <v>490</v>
      </c>
      <c r="H56" s="338">
        <v>586500</v>
      </c>
      <c r="I56" s="2" t="s">
        <v>496</v>
      </c>
      <c r="J56" s="8">
        <v>5010</v>
      </c>
      <c r="K56" s="2"/>
      <c r="L56" s="16"/>
      <c r="M56" s="2"/>
      <c r="N56" s="8"/>
      <c r="O56" s="346"/>
      <c r="P56" s="8"/>
      <c r="Q56" s="2"/>
      <c r="R56" s="8"/>
      <c r="S56" s="2"/>
      <c r="T56" s="8"/>
      <c r="U56" s="2"/>
      <c r="V56" s="8"/>
      <c r="W56" s="363">
        <f t="shared" si="1"/>
        <v>3865510</v>
      </c>
      <c r="X56" s="337" t="s">
        <v>80</v>
      </c>
    </row>
    <row r="57" spans="1:24" ht="25.5" customHeight="1">
      <c r="A57" s="316">
        <v>52</v>
      </c>
      <c r="B57" s="317"/>
      <c r="C57" s="318" t="s">
        <v>258</v>
      </c>
      <c r="D57" s="319" t="s">
        <v>304</v>
      </c>
      <c r="E57" s="336" t="s">
        <v>489</v>
      </c>
      <c r="F57" s="338">
        <v>2282000</v>
      </c>
      <c r="G57" s="336" t="s">
        <v>490</v>
      </c>
      <c r="H57" s="338">
        <v>250500</v>
      </c>
      <c r="I57" s="2"/>
      <c r="J57" s="8"/>
      <c r="K57" s="2"/>
      <c r="L57" s="16"/>
      <c r="M57" s="2"/>
      <c r="N57" s="8"/>
      <c r="O57" s="346"/>
      <c r="P57" s="8"/>
      <c r="Q57" s="355" t="s">
        <v>491</v>
      </c>
      <c r="R57" s="8">
        <v>69090</v>
      </c>
      <c r="S57" s="2"/>
      <c r="T57" s="8"/>
      <c r="U57" s="2"/>
      <c r="V57" s="8"/>
      <c r="W57" s="363">
        <f t="shared" si="1"/>
        <v>2601590</v>
      </c>
      <c r="X57" s="337" t="s">
        <v>81</v>
      </c>
    </row>
    <row r="58" spans="1:24" ht="25.5" customHeight="1">
      <c r="A58" s="316">
        <v>53</v>
      </c>
      <c r="B58" s="317"/>
      <c r="C58" s="318" t="s">
        <v>258</v>
      </c>
      <c r="D58" s="319" t="s">
        <v>305</v>
      </c>
      <c r="E58" s="336" t="s">
        <v>489</v>
      </c>
      <c r="F58" s="338">
        <v>2048000</v>
      </c>
      <c r="G58" s="336" t="s">
        <v>490</v>
      </c>
      <c r="H58" s="338">
        <v>192000</v>
      </c>
      <c r="I58" s="2"/>
      <c r="J58" s="8"/>
      <c r="K58" s="2"/>
      <c r="L58" s="16"/>
      <c r="M58" s="2"/>
      <c r="N58" s="8"/>
      <c r="O58" s="346"/>
      <c r="P58" s="8"/>
      <c r="Q58" s="2"/>
      <c r="R58" s="8"/>
      <c r="S58" s="2"/>
      <c r="T58" s="8"/>
      <c r="U58" s="2"/>
      <c r="V58" s="8"/>
      <c r="W58" s="363">
        <f t="shared" si="1"/>
        <v>2240000</v>
      </c>
      <c r="X58" s="337" t="s">
        <v>415</v>
      </c>
    </row>
    <row r="59" spans="1:24" ht="25.5" customHeight="1">
      <c r="A59" s="316">
        <v>54</v>
      </c>
      <c r="B59" s="317"/>
      <c r="C59" s="318" t="s">
        <v>306</v>
      </c>
      <c r="D59" s="319"/>
      <c r="E59" s="336" t="s">
        <v>489</v>
      </c>
      <c r="F59" s="338">
        <v>1972000</v>
      </c>
      <c r="G59" s="336" t="s">
        <v>490</v>
      </c>
      <c r="H59" s="338">
        <v>276000</v>
      </c>
      <c r="I59" s="2"/>
      <c r="J59" s="8"/>
      <c r="K59" s="2"/>
      <c r="L59" s="16"/>
      <c r="M59" s="2"/>
      <c r="N59" s="8"/>
      <c r="O59" s="346"/>
      <c r="P59" s="8"/>
      <c r="Q59" s="2"/>
      <c r="R59" s="8"/>
      <c r="S59" s="2"/>
      <c r="T59" s="8"/>
      <c r="U59" s="2"/>
      <c r="V59" s="8"/>
      <c r="W59" s="363">
        <f t="shared" si="1"/>
        <v>2248000</v>
      </c>
      <c r="X59" s="337" t="s">
        <v>416</v>
      </c>
    </row>
    <row r="60" spans="1:24" ht="25.5" customHeight="1">
      <c r="A60" s="316">
        <v>55</v>
      </c>
      <c r="B60" s="317"/>
      <c r="C60" s="318" t="s">
        <v>258</v>
      </c>
      <c r="D60" s="319" t="s">
        <v>307</v>
      </c>
      <c r="E60" s="336" t="s">
        <v>489</v>
      </c>
      <c r="F60" s="338">
        <v>1024000</v>
      </c>
      <c r="G60" s="336" t="s">
        <v>490</v>
      </c>
      <c r="H60" s="338">
        <v>130500</v>
      </c>
      <c r="I60" s="2"/>
      <c r="J60" s="8"/>
      <c r="K60" s="2"/>
      <c r="L60" s="16"/>
      <c r="M60" s="2"/>
      <c r="N60" s="8"/>
      <c r="O60" s="346"/>
      <c r="P60" s="8"/>
      <c r="Q60" s="2"/>
      <c r="R60" s="8"/>
      <c r="S60" s="2"/>
      <c r="T60" s="8"/>
      <c r="U60" s="2"/>
      <c r="V60" s="8"/>
      <c r="W60" s="363">
        <f t="shared" si="1"/>
        <v>1154500</v>
      </c>
      <c r="X60" s="337" t="s">
        <v>417</v>
      </c>
    </row>
    <row r="61" spans="1:24" ht="25.5" customHeight="1">
      <c r="A61" s="316">
        <v>56</v>
      </c>
      <c r="B61" s="317"/>
      <c r="C61" s="318" t="s">
        <v>258</v>
      </c>
      <c r="D61" s="319" t="s">
        <v>308</v>
      </c>
      <c r="E61" s="336" t="s">
        <v>489</v>
      </c>
      <c r="F61" s="338">
        <v>3539000</v>
      </c>
      <c r="G61" s="336" t="s">
        <v>490</v>
      </c>
      <c r="H61" s="338">
        <v>342000</v>
      </c>
      <c r="I61" s="2"/>
      <c r="J61" s="8"/>
      <c r="K61" s="2"/>
      <c r="L61" s="16"/>
      <c r="M61" s="2"/>
      <c r="N61" s="8"/>
      <c r="O61" s="346"/>
      <c r="P61" s="8"/>
      <c r="Q61" s="2"/>
      <c r="R61" s="8"/>
      <c r="S61" s="2"/>
      <c r="T61" s="8"/>
      <c r="U61" s="2"/>
      <c r="V61" s="8"/>
      <c r="W61" s="363">
        <f t="shared" si="1"/>
        <v>3881000</v>
      </c>
      <c r="X61" s="337" t="s">
        <v>418</v>
      </c>
    </row>
    <row r="62" spans="1:24" ht="25.5" customHeight="1">
      <c r="A62" s="316">
        <v>57</v>
      </c>
      <c r="B62" s="317"/>
      <c r="C62" s="318" t="s">
        <v>258</v>
      </c>
      <c r="D62" s="319" t="s">
        <v>309</v>
      </c>
      <c r="E62" s="336" t="s">
        <v>489</v>
      </c>
      <c r="F62" s="338">
        <v>2908000</v>
      </c>
      <c r="G62" s="336" t="s">
        <v>490</v>
      </c>
      <c r="H62" s="338">
        <v>309000</v>
      </c>
      <c r="I62" s="2"/>
      <c r="J62" s="8"/>
      <c r="K62" s="2"/>
      <c r="L62" s="16"/>
      <c r="M62" s="2"/>
      <c r="N62" s="8"/>
      <c r="O62" s="346"/>
      <c r="P62" s="8"/>
      <c r="Q62" s="2"/>
      <c r="R62" s="8"/>
      <c r="S62" s="2"/>
      <c r="T62" s="8"/>
      <c r="U62" s="2"/>
      <c r="V62" s="8"/>
      <c r="W62" s="363">
        <f t="shared" si="1"/>
        <v>3217000</v>
      </c>
      <c r="X62" s="337" t="s">
        <v>419</v>
      </c>
    </row>
    <row r="63" spans="1:24" ht="25.5" customHeight="1">
      <c r="A63" s="316">
        <v>58</v>
      </c>
      <c r="B63" s="317"/>
      <c r="C63" s="318" t="s">
        <v>258</v>
      </c>
      <c r="D63" s="319" t="s">
        <v>310</v>
      </c>
      <c r="E63" s="336" t="s">
        <v>489</v>
      </c>
      <c r="F63" s="338">
        <v>2604000</v>
      </c>
      <c r="G63" s="336" t="s">
        <v>490</v>
      </c>
      <c r="H63" s="338">
        <v>253500</v>
      </c>
      <c r="I63" s="2"/>
      <c r="J63" s="8"/>
      <c r="K63" s="2"/>
      <c r="L63" s="16"/>
      <c r="M63" s="2"/>
      <c r="N63" s="8"/>
      <c r="O63" s="346"/>
      <c r="P63" s="8"/>
      <c r="Q63" s="2"/>
      <c r="R63" s="8"/>
      <c r="S63" s="2"/>
      <c r="T63" s="8"/>
      <c r="U63" s="2"/>
      <c r="V63" s="8"/>
      <c r="W63" s="363">
        <f t="shared" si="1"/>
        <v>2857500</v>
      </c>
      <c r="X63" s="337" t="s">
        <v>420</v>
      </c>
    </row>
    <row r="64" spans="1:24" ht="25.5" customHeight="1">
      <c r="A64" s="320">
        <v>59</v>
      </c>
      <c r="B64" s="321"/>
      <c r="C64" s="322" t="s">
        <v>258</v>
      </c>
      <c r="D64" s="323" t="s">
        <v>311</v>
      </c>
      <c r="E64" s="342" t="s">
        <v>489</v>
      </c>
      <c r="F64" s="27">
        <v>1948000</v>
      </c>
      <c r="G64" s="342" t="s">
        <v>490</v>
      </c>
      <c r="H64" s="27">
        <v>328500</v>
      </c>
      <c r="I64" s="3"/>
      <c r="J64" s="9"/>
      <c r="K64" s="3"/>
      <c r="L64" s="17"/>
      <c r="M64" s="3"/>
      <c r="N64" s="9"/>
      <c r="O64" s="348"/>
      <c r="P64" s="9"/>
      <c r="Q64" s="3"/>
      <c r="R64" s="9"/>
      <c r="S64" s="3"/>
      <c r="T64" s="9"/>
      <c r="U64" s="3"/>
      <c r="V64" s="9"/>
      <c r="W64" s="366">
        <f t="shared" si="1"/>
        <v>2276500</v>
      </c>
      <c r="X64" s="343" t="s">
        <v>421</v>
      </c>
    </row>
    <row r="65" spans="1:24" ht="25.5" customHeight="1">
      <c r="A65" s="312">
        <v>60</v>
      </c>
      <c r="B65" s="313" t="s">
        <v>32</v>
      </c>
      <c r="C65" s="314" t="s">
        <v>196</v>
      </c>
      <c r="D65" s="315"/>
      <c r="E65" s="333" t="s">
        <v>489</v>
      </c>
      <c r="F65" s="26">
        <v>2303000</v>
      </c>
      <c r="G65" s="333" t="s">
        <v>490</v>
      </c>
      <c r="H65" s="26">
        <v>282000</v>
      </c>
      <c r="I65" s="4"/>
      <c r="J65" s="7"/>
      <c r="K65" s="4"/>
      <c r="L65" s="15"/>
      <c r="M65" s="4"/>
      <c r="N65" s="7"/>
      <c r="O65" s="345"/>
      <c r="P65" s="7"/>
      <c r="Q65" s="4"/>
      <c r="R65" s="7"/>
      <c r="S65" s="4"/>
      <c r="T65" s="7"/>
      <c r="U65" s="4"/>
      <c r="V65" s="7"/>
      <c r="W65" s="365">
        <f t="shared" si="1"/>
        <v>2585000</v>
      </c>
      <c r="X65" s="335" t="s">
        <v>203</v>
      </c>
    </row>
    <row r="66" spans="1:24" ht="25.5" customHeight="1">
      <c r="A66" s="316">
        <v>61</v>
      </c>
      <c r="B66" s="317"/>
      <c r="C66" s="318" t="s">
        <v>312</v>
      </c>
      <c r="D66" s="319"/>
      <c r="E66" s="336" t="s">
        <v>489</v>
      </c>
      <c r="F66" s="338">
        <v>1378000</v>
      </c>
      <c r="G66" s="336" t="s">
        <v>490</v>
      </c>
      <c r="H66" s="338">
        <v>169500</v>
      </c>
      <c r="I66" s="2"/>
      <c r="J66" s="8"/>
      <c r="K66" s="2"/>
      <c r="L66" s="16"/>
      <c r="M66" s="2"/>
      <c r="N66" s="8"/>
      <c r="O66" s="346"/>
      <c r="P66" s="8"/>
      <c r="Q66" s="2"/>
      <c r="R66" s="8"/>
      <c r="S66" s="2"/>
      <c r="T66" s="8"/>
      <c r="U66" s="2"/>
      <c r="V66" s="8"/>
      <c r="W66" s="363">
        <f t="shared" si="1"/>
        <v>1547500</v>
      </c>
      <c r="X66" s="337" t="s">
        <v>422</v>
      </c>
    </row>
    <row r="67" spans="1:24" ht="25.5" customHeight="1">
      <c r="A67" s="316">
        <v>62</v>
      </c>
      <c r="B67" s="317"/>
      <c r="C67" s="318" t="s">
        <v>258</v>
      </c>
      <c r="D67" s="319" t="s">
        <v>313</v>
      </c>
      <c r="E67" s="336" t="s">
        <v>489</v>
      </c>
      <c r="F67" s="338">
        <v>2870000</v>
      </c>
      <c r="G67" s="336" t="s">
        <v>490</v>
      </c>
      <c r="H67" s="338">
        <v>1530000</v>
      </c>
      <c r="I67" s="2"/>
      <c r="J67" s="8"/>
      <c r="K67" s="2"/>
      <c r="L67" s="16"/>
      <c r="M67" s="2"/>
      <c r="N67" s="8"/>
      <c r="O67" s="346"/>
      <c r="P67" s="8"/>
      <c r="Q67" s="2"/>
      <c r="R67" s="8"/>
      <c r="S67" s="2"/>
      <c r="T67" s="8"/>
      <c r="U67" s="2"/>
      <c r="V67" s="8"/>
      <c r="W67" s="363">
        <f t="shared" si="1"/>
        <v>4400000</v>
      </c>
      <c r="X67" s="337" t="s">
        <v>423</v>
      </c>
    </row>
    <row r="68" spans="1:24" ht="25.5" customHeight="1">
      <c r="A68" s="316">
        <v>63</v>
      </c>
      <c r="B68" s="317"/>
      <c r="C68" s="318" t="s">
        <v>258</v>
      </c>
      <c r="D68" s="319" t="s">
        <v>314</v>
      </c>
      <c r="E68" s="336" t="s">
        <v>489</v>
      </c>
      <c r="F68" s="338">
        <v>1247000</v>
      </c>
      <c r="G68" s="336" t="s">
        <v>490</v>
      </c>
      <c r="H68" s="338">
        <v>162000</v>
      </c>
      <c r="I68" s="2"/>
      <c r="J68" s="8"/>
      <c r="K68" s="2"/>
      <c r="L68" s="16"/>
      <c r="M68" s="2"/>
      <c r="N68" s="8"/>
      <c r="O68" s="346" t="s">
        <v>498</v>
      </c>
      <c r="P68" s="8">
        <v>560</v>
      </c>
      <c r="Q68" s="2"/>
      <c r="R68" s="8"/>
      <c r="S68" s="2" t="s">
        <v>492</v>
      </c>
      <c r="T68" s="8">
        <v>30030</v>
      </c>
      <c r="U68" s="2"/>
      <c r="V68" s="8"/>
      <c r="W68" s="363">
        <f t="shared" si="1"/>
        <v>1439590</v>
      </c>
      <c r="X68" s="337" t="s">
        <v>85</v>
      </c>
    </row>
    <row r="69" spans="1:24" ht="25.5" customHeight="1">
      <c r="A69" s="316">
        <v>64</v>
      </c>
      <c r="B69" s="317"/>
      <c r="C69" s="318" t="s">
        <v>258</v>
      </c>
      <c r="D69" s="319" t="s">
        <v>315</v>
      </c>
      <c r="E69" s="336" t="s">
        <v>489</v>
      </c>
      <c r="F69" s="338">
        <v>1018000</v>
      </c>
      <c r="G69" s="336" t="s">
        <v>490</v>
      </c>
      <c r="H69" s="338">
        <v>307500</v>
      </c>
      <c r="I69" s="2"/>
      <c r="J69" s="8"/>
      <c r="K69" s="2"/>
      <c r="L69" s="16"/>
      <c r="M69" s="2"/>
      <c r="N69" s="8"/>
      <c r="O69" s="346"/>
      <c r="P69" s="8"/>
      <c r="Q69" s="2"/>
      <c r="R69" s="8"/>
      <c r="S69" s="2"/>
      <c r="T69" s="8"/>
      <c r="U69" s="2"/>
      <c r="V69" s="8"/>
      <c r="W69" s="363">
        <f t="shared" si="1"/>
        <v>1325500</v>
      </c>
      <c r="X69" s="337" t="s">
        <v>424</v>
      </c>
    </row>
    <row r="70" spans="1:24" ht="25.5" customHeight="1">
      <c r="A70" s="316">
        <v>65</v>
      </c>
      <c r="B70" s="317"/>
      <c r="C70" s="318" t="s">
        <v>258</v>
      </c>
      <c r="D70" s="319" t="s">
        <v>316</v>
      </c>
      <c r="E70" s="336" t="s">
        <v>489</v>
      </c>
      <c r="F70" s="338">
        <v>1836000</v>
      </c>
      <c r="G70" s="336" t="s">
        <v>490</v>
      </c>
      <c r="H70" s="338">
        <v>294000</v>
      </c>
      <c r="I70" s="2"/>
      <c r="J70" s="8"/>
      <c r="K70" s="2"/>
      <c r="L70" s="16"/>
      <c r="M70" s="2"/>
      <c r="N70" s="8"/>
      <c r="O70" s="346"/>
      <c r="P70" s="8"/>
      <c r="Q70" s="2"/>
      <c r="R70" s="8"/>
      <c r="S70" s="2"/>
      <c r="T70" s="8"/>
      <c r="U70" s="2"/>
      <c r="V70" s="8"/>
      <c r="W70" s="363">
        <f aca="true" t="shared" si="2" ref="W70:W101">SUM(F70,H70,J70,L70,N70,P70,R70,T70,V70)</f>
        <v>2130000</v>
      </c>
      <c r="X70" s="337" t="s">
        <v>425</v>
      </c>
    </row>
    <row r="71" spans="1:24" ht="25.5" customHeight="1">
      <c r="A71" s="316">
        <v>66</v>
      </c>
      <c r="B71" s="317"/>
      <c r="C71" s="318" t="s">
        <v>258</v>
      </c>
      <c r="D71" s="319" t="s">
        <v>317</v>
      </c>
      <c r="E71" s="336" t="s">
        <v>489</v>
      </c>
      <c r="F71" s="338">
        <v>1062000</v>
      </c>
      <c r="G71" s="336" t="s">
        <v>490</v>
      </c>
      <c r="H71" s="338">
        <v>270000</v>
      </c>
      <c r="I71" s="2"/>
      <c r="J71" s="8"/>
      <c r="K71" s="2"/>
      <c r="L71" s="16"/>
      <c r="M71" s="2"/>
      <c r="N71" s="8"/>
      <c r="O71" s="346"/>
      <c r="P71" s="8"/>
      <c r="Q71" s="2"/>
      <c r="R71" s="8"/>
      <c r="S71" s="2"/>
      <c r="T71" s="8"/>
      <c r="U71" s="2"/>
      <c r="V71" s="8"/>
      <c r="W71" s="363">
        <f t="shared" si="2"/>
        <v>1332000</v>
      </c>
      <c r="X71" s="337" t="s">
        <v>426</v>
      </c>
    </row>
    <row r="72" spans="1:24" ht="25.5" customHeight="1">
      <c r="A72" s="316">
        <v>67</v>
      </c>
      <c r="B72" s="317"/>
      <c r="C72" s="318" t="s">
        <v>258</v>
      </c>
      <c r="D72" s="319" t="s">
        <v>318</v>
      </c>
      <c r="E72" s="336" t="s">
        <v>489</v>
      </c>
      <c r="F72" s="338">
        <v>1471000</v>
      </c>
      <c r="G72" s="336" t="s">
        <v>490</v>
      </c>
      <c r="H72" s="338">
        <v>516000</v>
      </c>
      <c r="I72" s="2"/>
      <c r="J72" s="8"/>
      <c r="K72" s="2"/>
      <c r="L72" s="16"/>
      <c r="M72" s="2"/>
      <c r="N72" s="8"/>
      <c r="O72" s="346"/>
      <c r="P72" s="8"/>
      <c r="Q72" s="2"/>
      <c r="R72" s="8"/>
      <c r="S72" s="2"/>
      <c r="T72" s="8"/>
      <c r="U72" s="2"/>
      <c r="V72" s="8"/>
      <c r="W72" s="363">
        <f t="shared" si="2"/>
        <v>1987000</v>
      </c>
      <c r="X72" s="337" t="s">
        <v>427</v>
      </c>
    </row>
    <row r="73" spans="1:24" ht="25.5" customHeight="1">
      <c r="A73" s="320">
        <v>68</v>
      </c>
      <c r="B73" s="321"/>
      <c r="C73" s="322" t="s">
        <v>258</v>
      </c>
      <c r="D73" s="323" t="s">
        <v>319</v>
      </c>
      <c r="E73" s="342" t="s">
        <v>489</v>
      </c>
      <c r="F73" s="27">
        <v>656000</v>
      </c>
      <c r="G73" s="342" t="s">
        <v>490</v>
      </c>
      <c r="H73" s="27">
        <v>160500</v>
      </c>
      <c r="I73" s="3"/>
      <c r="J73" s="9"/>
      <c r="K73" s="3"/>
      <c r="L73" s="17"/>
      <c r="M73" s="3"/>
      <c r="N73" s="9"/>
      <c r="O73" s="348"/>
      <c r="P73" s="9"/>
      <c r="Q73" s="3"/>
      <c r="R73" s="9"/>
      <c r="S73" s="3"/>
      <c r="T73" s="9"/>
      <c r="U73" s="3"/>
      <c r="V73" s="9"/>
      <c r="W73" s="366">
        <f t="shared" si="2"/>
        <v>816500</v>
      </c>
      <c r="X73" s="343" t="s">
        <v>428</v>
      </c>
    </row>
    <row r="74" spans="1:24" ht="25.5" customHeight="1">
      <c r="A74" s="312">
        <v>69</v>
      </c>
      <c r="B74" s="313" t="s">
        <v>18</v>
      </c>
      <c r="C74" s="314" t="s">
        <v>258</v>
      </c>
      <c r="D74" s="315" t="s">
        <v>18</v>
      </c>
      <c r="E74" s="333" t="s">
        <v>489</v>
      </c>
      <c r="F74" s="26">
        <v>1224000</v>
      </c>
      <c r="G74" s="333" t="s">
        <v>490</v>
      </c>
      <c r="H74" s="26">
        <v>184500</v>
      </c>
      <c r="I74" s="4"/>
      <c r="J74" s="7"/>
      <c r="K74" s="4"/>
      <c r="L74" s="15"/>
      <c r="M74" s="4"/>
      <c r="N74" s="7"/>
      <c r="O74" s="345"/>
      <c r="P74" s="7"/>
      <c r="Q74" s="4"/>
      <c r="R74" s="7"/>
      <c r="S74" s="4"/>
      <c r="T74" s="7"/>
      <c r="U74" s="4"/>
      <c r="V74" s="7"/>
      <c r="W74" s="365">
        <f t="shared" si="2"/>
        <v>1408500</v>
      </c>
      <c r="X74" s="335" t="s">
        <v>429</v>
      </c>
    </row>
    <row r="75" spans="1:24" ht="25.5" customHeight="1">
      <c r="A75" s="316">
        <v>70</v>
      </c>
      <c r="B75" s="317"/>
      <c r="C75" s="318" t="s">
        <v>258</v>
      </c>
      <c r="D75" s="319" t="s">
        <v>320</v>
      </c>
      <c r="E75" s="336" t="s">
        <v>489</v>
      </c>
      <c r="F75" s="338">
        <v>910000</v>
      </c>
      <c r="G75" s="336" t="s">
        <v>490</v>
      </c>
      <c r="H75" s="338">
        <v>142500</v>
      </c>
      <c r="I75" s="2"/>
      <c r="J75" s="8"/>
      <c r="K75" s="2"/>
      <c r="L75" s="16"/>
      <c r="M75" s="2"/>
      <c r="N75" s="8"/>
      <c r="O75" s="346"/>
      <c r="P75" s="8"/>
      <c r="Q75" s="2"/>
      <c r="R75" s="8"/>
      <c r="S75" s="2"/>
      <c r="T75" s="8"/>
      <c r="U75" s="2"/>
      <c r="V75" s="8"/>
      <c r="W75" s="363">
        <f t="shared" si="2"/>
        <v>1052500</v>
      </c>
      <c r="X75" s="337" t="s">
        <v>82</v>
      </c>
    </row>
    <row r="76" spans="1:24" ht="25.5" customHeight="1">
      <c r="A76" s="320">
        <v>71</v>
      </c>
      <c r="B76" s="321"/>
      <c r="C76" s="322" t="s">
        <v>258</v>
      </c>
      <c r="D76" s="323" t="s">
        <v>321</v>
      </c>
      <c r="E76" s="342" t="s">
        <v>489</v>
      </c>
      <c r="F76" s="27">
        <v>756000</v>
      </c>
      <c r="G76" s="342" t="s">
        <v>490</v>
      </c>
      <c r="H76" s="27">
        <v>154500</v>
      </c>
      <c r="I76" s="3"/>
      <c r="J76" s="9"/>
      <c r="K76" s="3"/>
      <c r="L76" s="17"/>
      <c r="M76" s="3"/>
      <c r="N76" s="9"/>
      <c r="O76" s="348"/>
      <c r="P76" s="9"/>
      <c r="Q76" s="3"/>
      <c r="R76" s="9"/>
      <c r="S76" s="3"/>
      <c r="T76" s="9"/>
      <c r="U76" s="3"/>
      <c r="V76" s="9"/>
      <c r="W76" s="366">
        <f t="shared" si="2"/>
        <v>910500</v>
      </c>
      <c r="X76" s="343" t="s">
        <v>430</v>
      </c>
    </row>
    <row r="77" spans="1:24" ht="24" customHeight="1">
      <c r="A77" s="312">
        <v>72</v>
      </c>
      <c r="B77" s="313" t="s">
        <v>322</v>
      </c>
      <c r="C77" s="314" t="s">
        <v>323</v>
      </c>
      <c r="D77" s="315"/>
      <c r="E77" s="333" t="s">
        <v>489</v>
      </c>
      <c r="F77" s="26">
        <v>632000</v>
      </c>
      <c r="G77" s="333" t="s">
        <v>490</v>
      </c>
      <c r="H77" s="26">
        <v>67500</v>
      </c>
      <c r="I77" s="4"/>
      <c r="J77" s="7"/>
      <c r="K77" s="4"/>
      <c r="L77" s="15"/>
      <c r="M77" s="4"/>
      <c r="N77" s="7"/>
      <c r="O77" s="345"/>
      <c r="P77" s="7"/>
      <c r="Q77" s="4"/>
      <c r="R77" s="7"/>
      <c r="S77" s="4"/>
      <c r="T77" s="7"/>
      <c r="U77" s="4"/>
      <c r="V77" s="7"/>
      <c r="W77" s="365">
        <f t="shared" si="2"/>
        <v>699500</v>
      </c>
      <c r="X77" s="335" t="s">
        <v>431</v>
      </c>
    </row>
    <row r="78" spans="1:24" ht="24" customHeight="1">
      <c r="A78" s="316">
        <v>73</v>
      </c>
      <c r="B78" s="317"/>
      <c r="C78" s="318" t="s">
        <v>258</v>
      </c>
      <c r="D78" s="319" t="s">
        <v>324</v>
      </c>
      <c r="E78" s="336" t="s">
        <v>489</v>
      </c>
      <c r="F78" s="338">
        <v>1768000</v>
      </c>
      <c r="G78" s="336" t="s">
        <v>490</v>
      </c>
      <c r="H78" s="338">
        <v>292500</v>
      </c>
      <c r="I78" s="2"/>
      <c r="J78" s="8"/>
      <c r="K78" s="2"/>
      <c r="L78" s="16"/>
      <c r="M78" s="2"/>
      <c r="N78" s="8"/>
      <c r="O78" s="346"/>
      <c r="P78" s="8"/>
      <c r="Q78" s="2"/>
      <c r="R78" s="8"/>
      <c r="S78" s="2"/>
      <c r="T78" s="8"/>
      <c r="U78" s="2"/>
      <c r="V78" s="8"/>
      <c r="W78" s="363">
        <f t="shared" si="2"/>
        <v>2060500</v>
      </c>
      <c r="X78" s="337" t="s">
        <v>432</v>
      </c>
    </row>
    <row r="79" spans="1:24" ht="24" customHeight="1">
      <c r="A79" s="316">
        <v>74</v>
      </c>
      <c r="B79" s="317"/>
      <c r="C79" s="318" t="s">
        <v>258</v>
      </c>
      <c r="D79" s="319" t="s">
        <v>325</v>
      </c>
      <c r="E79" s="336" t="s">
        <v>489</v>
      </c>
      <c r="F79" s="338">
        <v>2628000</v>
      </c>
      <c r="G79" s="336" t="s">
        <v>490</v>
      </c>
      <c r="H79" s="338">
        <v>310500</v>
      </c>
      <c r="I79" s="2"/>
      <c r="J79" s="8"/>
      <c r="K79" s="2"/>
      <c r="L79" s="16"/>
      <c r="M79" s="2"/>
      <c r="N79" s="8"/>
      <c r="O79" s="346"/>
      <c r="P79" s="8"/>
      <c r="Q79" s="2"/>
      <c r="R79" s="8"/>
      <c r="S79" s="2"/>
      <c r="T79" s="8"/>
      <c r="U79" s="2"/>
      <c r="V79" s="8"/>
      <c r="W79" s="363">
        <f t="shared" si="2"/>
        <v>2938500</v>
      </c>
      <c r="X79" s="337" t="s">
        <v>433</v>
      </c>
    </row>
    <row r="80" spans="1:24" ht="24" customHeight="1">
      <c r="A80" s="316">
        <v>75</v>
      </c>
      <c r="B80" s="317"/>
      <c r="C80" s="318" t="s">
        <v>258</v>
      </c>
      <c r="D80" s="319" t="s">
        <v>326</v>
      </c>
      <c r="E80" s="336" t="s">
        <v>489</v>
      </c>
      <c r="F80" s="338">
        <v>1991000</v>
      </c>
      <c r="G80" s="336" t="s">
        <v>490</v>
      </c>
      <c r="H80" s="338">
        <v>178500</v>
      </c>
      <c r="I80" s="2"/>
      <c r="J80" s="8"/>
      <c r="K80" s="2"/>
      <c r="L80" s="16"/>
      <c r="M80" s="2"/>
      <c r="N80" s="8"/>
      <c r="O80" s="346"/>
      <c r="P80" s="8"/>
      <c r="Q80" s="2"/>
      <c r="R80" s="8"/>
      <c r="S80" s="2"/>
      <c r="T80" s="8"/>
      <c r="U80" s="2"/>
      <c r="V80" s="8"/>
      <c r="W80" s="363">
        <f t="shared" si="2"/>
        <v>2169500</v>
      </c>
      <c r="X80" s="337" t="s">
        <v>434</v>
      </c>
    </row>
    <row r="81" spans="1:24" ht="24" customHeight="1">
      <c r="A81" s="316">
        <v>76</v>
      </c>
      <c r="B81" s="317"/>
      <c r="C81" s="318" t="s">
        <v>258</v>
      </c>
      <c r="D81" s="319" t="s">
        <v>327</v>
      </c>
      <c r="E81" s="336" t="s">
        <v>489</v>
      </c>
      <c r="F81" s="338">
        <v>2092000</v>
      </c>
      <c r="G81" s="336" t="s">
        <v>490</v>
      </c>
      <c r="H81" s="338">
        <v>192000</v>
      </c>
      <c r="I81" s="2"/>
      <c r="J81" s="8"/>
      <c r="K81" s="2"/>
      <c r="L81" s="16"/>
      <c r="M81" s="2"/>
      <c r="N81" s="8"/>
      <c r="O81" s="346"/>
      <c r="P81" s="8"/>
      <c r="Q81" s="2"/>
      <c r="R81" s="8"/>
      <c r="S81" s="2"/>
      <c r="T81" s="8"/>
      <c r="U81" s="2"/>
      <c r="V81" s="8"/>
      <c r="W81" s="363">
        <f t="shared" si="2"/>
        <v>2284000</v>
      </c>
      <c r="X81" s="337" t="s">
        <v>435</v>
      </c>
    </row>
    <row r="82" spans="1:24" ht="24" customHeight="1">
      <c r="A82" s="320">
        <v>77</v>
      </c>
      <c r="B82" s="321"/>
      <c r="C82" s="322" t="s">
        <v>258</v>
      </c>
      <c r="D82" s="323" t="s">
        <v>328</v>
      </c>
      <c r="E82" s="342" t="s">
        <v>489</v>
      </c>
      <c r="F82" s="27">
        <v>2554000</v>
      </c>
      <c r="G82" s="342" t="s">
        <v>490</v>
      </c>
      <c r="H82" s="27">
        <v>351000</v>
      </c>
      <c r="I82" s="3"/>
      <c r="J82" s="9"/>
      <c r="K82" s="3"/>
      <c r="L82" s="17"/>
      <c r="M82" s="3"/>
      <c r="N82" s="9"/>
      <c r="O82" s="348"/>
      <c r="P82" s="9"/>
      <c r="Q82" s="3"/>
      <c r="R82" s="9"/>
      <c r="S82" s="3"/>
      <c r="T82" s="9"/>
      <c r="U82" s="3"/>
      <c r="V82" s="9"/>
      <c r="W82" s="366">
        <f t="shared" si="2"/>
        <v>2905000</v>
      </c>
      <c r="X82" s="343" t="s">
        <v>436</v>
      </c>
    </row>
    <row r="83" spans="1:24" ht="24" customHeight="1">
      <c r="A83" s="312">
        <v>78</v>
      </c>
      <c r="B83" s="313" t="s">
        <v>30</v>
      </c>
      <c r="C83" s="314" t="s">
        <v>329</v>
      </c>
      <c r="D83" s="315"/>
      <c r="E83" s="333" t="s">
        <v>489</v>
      </c>
      <c r="F83" s="26">
        <v>2800000</v>
      </c>
      <c r="G83" s="333" t="s">
        <v>490</v>
      </c>
      <c r="H83" s="26">
        <v>265500</v>
      </c>
      <c r="I83" s="4"/>
      <c r="J83" s="7"/>
      <c r="K83" s="4"/>
      <c r="L83" s="15"/>
      <c r="M83" s="4"/>
      <c r="N83" s="7"/>
      <c r="O83" s="345"/>
      <c r="P83" s="7"/>
      <c r="Q83" s="4"/>
      <c r="R83" s="7"/>
      <c r="S83" s="4"/>
      <c r="T83" s="7"/>
      <c r="U83" s="4"/>
      <c r="V83" s="7"/>
      <c r="W83" s="365">
        <f t="shared" si="2"/>
        <v>3065500</v>
      </c>
      <c r="X83" s="335" t="s">
        <v>437</v>
      </c>
    </row>
    <row r="84" spans="1:24" ht="24" customHeight="1">
      <c r="A84" s="316">
        <v>79</v>
      </c>
      <c r="B84" s="317"/>
      <c r="C84" s="318" t="s">
        <v>73</v>
      </c>
      <c r="D84" s="319"/>
      <c r="E84" s="336" t="s">
        <v>489</v>
      </c>
      <c r="F84" s="338">
        <v>1892000</v>
      </c>
      <c r="G84" s="336" t="s">
        <v>490</v>
      </c>
      <c r="H84" s="338">
        <v>157500</v>
      </c>
      <c r="I84" s="2"/>
      <c r="J84" s="8"/>
      <c r="K84" s="2"/>
      <c r="L84" s="16"/>
      <c r="M84" s="2"/>
      <c r="N84" s="8"/>
      <c r="O84" s="346"/>
      <c r="P84" s="8"/>
      <c r="Q84" s="355" t="s">
        <v>491</v>
      </c>
      <c r="R84" s="8">
        <v>69090</v>
      </c>
      <c r="S84" s="2"/>
      <c r="T84" s="8"/>
      <c r="U84" s="2"/>
      <c r="V84" s="8"/>
      <c r="W84" s="363">
        <f t="shared" si="2"/>
        <v>2118590</v>
      </c>
      <c r="X84" s="337" t="s">
        <v>74</v>
      </c>
    </row>
    <row r="85" spans="1:24" ht="24" customHeight="1">
      <c r="A85" s="316">
        <v>80</v>
      </c>
      <c r="B85" s="317"/>
      <c r="C85" s="318" t="s">
        <v>258</v>
      </c>
      <c r="D85" s="319" t="s">
        <v>330</v>
      </c>
      <c r="E85" s="336" t="s">
        <v>489</v>
      </c>
      <c r="F85" s="338">
        <v>3685000</v>
      </c>
      <c r="G85" s="336" t="s">
        <v>490</v>
      </c>
      <c r="H85" s="338">
        <v>549000</v>
      </c>
      <c r="I85" s="2"/>
      <c r="J85" s="8"/>
      <c r="K85" s="2"/>
      <c r="L85" s="16"/>
      <c r="M85" s="2"/>
      <c r="N85" s="8"/>
      <c r="O85" s="346"/>
      <c r="P85" s="8"/>
      <c r="Q85" s="355" t="s">
        <v>491</v>
      </c>
      <c r="R85" s="8">
        <v>34545</v>
      </c>
      <c r="S85" s="2"/>
      <c r="T85" s="8"/>
      <c r="U85" s="2"/>
      <c r="V85" s="8"/>
      <c r="W85" s="363">
        <f t="shared" si="2"/>
        <v>4268545</v>
      </c>
      <c r="X85" s="337" t="s">
        <v>75</v>
      </c>
    </row>
    <row r="86" spans="1:24" ht="24" customHeight="1">
      <c r="A86" s="316">
        <v>81</v>
      </c>
      <c r="B86" s="317"/>
      <c r="C86" s="318" t="s">
        <v>258</v>
      </c>
      <c r="D86" s="319" t="s">
        <v>331</v>
      </c>
      <c r="E86" s="336" t="s">
        <v>489</v>
      </c>
      <c r="F86" s="338">
        <v>2898000</v>
      </c>
      <c r="G86" s="336" t="s">
        <v>490</v>
      </c>
      <c r="H86" s="338">
        <v>417000</v>
      </c>
      <c r="I86" s="2"/>
      <c r="J86" s="8"/>
      <c r="K86" s="2"/>
      <c r="L86" s="16"/>
      <c r="M86" s="2"/>
      <c r="N86" s="8"/>
      <c r="O86" s="346"/>
      <c r="P86" s="8"/>
      <c r="Q86" s="2"/>
      <c r="R86" s="8"/>
      <c r="S86" s="2"/>
      <c r="T86" s="8"/>
      <c r="U86" s="2"/>
      <c r="V86" s="8"/>
      <c r="W86" s="363">
        <f t="shared" si="2"/>
        <v>3315000</v>
      </c>
      <c r="X86" s="337" t="s">
        <v>76</v>
      </c>
    </row>
    <row r="87" spans="1:24" ht="24" customHeight="1">
      <c r="A87" s="316">
        <v>82</v>
      </c>
      <c r="B87" s="317"/>
      <c r="C87" s="318" t="s">
        <v>258</v>
      </c>
      <c r="D87" s="319" t="s">
        <v>332</v>
      </c>
      <c r="E87" s="336" t="s">
        <v>489</v>
      </c>
      <c r="F87" s="338">
        <v>1352000</v>
      </c>
      <c r="G87" s="336" t="s">
        <v>490</v>
      </c>
      <c r="H87" s="338">
        <v>145500</v>
      </c>
      <c r="I87" s="2"/>
      <c r="J87" s="8"/>
      <c r="K87" s="2"/>
      <c r="L87" s="16"/>
      <c r="M87" s="2"/>
      <c r="N87" s="8"/>
      <c r="O87" s="346"/>
      <c r="P87" s="8"/>
      <c r="Q87" s="355" t="s">
        <v>491</v>
      </c>
      <c r="R87" s="8">
        <v>69090</v>
      </c>
      <c r="S87" s="2"/>
      <c r="T87" s="8"/>
      <c r="U87" s="2"/>
      <c r="V87" s="8"/>
      <c r="W87" s="363">
        <f t="shared" si="2"/>
        <v>1566590</v>
      </c>
      <c r="X87" s="337" t="s">
        <v>78</v>
      </c>
    </row>
    <row r="88" spans="1:24" ht="24" customHeight="1">
      <c r="A88" s="316">
        <v>83</v>
      </c>
      <c r="B88" s="317"/>
      <c r="C88" s="318" t="s">
        <v>258</v>
      </c>
      <c r="D88" s="319" t="s">
        <v>333</v>
      </c>
      <c r="E88" s="336" t="s">
        <v>489</v>
      </c>
      <c r="F88" s="338">
        <v>874000</v>
      </c>
      <c r="G88" s="336" t="s">
        <v>490</v>
      </c>
      <c r="H88" s="338">
        <v>100500</v>
      </c>
      <c r="I88" s="2"/>
      <c r="J88" s="8"/>
      <c r="K88" s="2"/>
      <c r="L88" s="16"/>
      <c r="M88" s="2"/>
      <c r="N88" s="8"/>
      <c r="O88" s="346"/>
      <c r="P88" s="8"/>
      <c r="Q88" s="2"/>
      <c r="R88" s="8"/>
      <c r="S88" s="2"/>
      <c r="T88" s="8"/>
      <c r="U88" s="2"/>
      <c r="V88" s="8"/>
      <c r="W88" s="363">
        <f t="shared" si="2"/>
        <v>974500</v>
      </c>
      <c r="X88" s="337" t="s">
        <v>438</v>
      </c>
    </row>
    <row r="89" spans="1:24" ht="24" customHeight="1">
      <c r="A89" s="320">
        <v>84</v>
      </c>
      <c r="B89" s="321"/>
      <c r="C89" s="322" t="s">
        <v>258</v>
      </c>
      <c r="D89" s="323" t="s">
        <v>334</v>
      </c>
      <c r="E89" s="342" t="s">
        <v>489</v>
      </c>
      <c r="F89" s="27">
        <v>1448000</v>
      </c>
      <c r="G89" s="342" t="s">
        <v>490</v>
      </c>
      <c r="H89" s="27">
        <v>157500</v>
      </c>
      <c r="I89" s="3"/>
      <c r="J89" s="9"/>
      <c r="K89" s="3"/>
      <c r="L89" s="17"/>
      <c r="M89" s="3"/>
      <c r="N89" s="9"/>
      <c r="O89" s="348"/>
      <c r="P89" s="9"/>
      <c r="Q89" s="3"/>
      <c r="R89" s="9"/>
      <c r="S89" s="3"/>
      <c r="T89" s="9"/>
      <c r="U89" s="3"/>
      <c r="V89" s="9"/>
      <c r="W89" s="366">
        <f t="shared" si="2"/>
        <v>1605500</v>
      </c>
      <c r="X89" s="343" t="s">
        <v>439</v>
      </c>
    </row>
    <row r="90" spans="1:24" ht="24" customHeight="1">
      <c r="A90" s="312">
        <v>85</v>
      </c>
      <c r="B90" s="313" t="s">
        <v>62</v>
      </c>
      <c r="C90" s="314" t="s">
        <v>335</v>
      </c>
      <c r="D90" s="315"/>
      <c r="E90" s="333" t="s">
        <v>489</v>
      </c>
      <c r="F90" s="26">
        <v>1492000</v>
      </c>
      <c r="G90" s="333" t="s">
        <v>490</v>
      </c>
      <c r="H90" s="26">
        <v>96000</v>
      </c>
      <c r="I90" s="4"/>
      <c r="J90" s="7"/>
      <c r="K90" s="4"/>
      <c r="L90" s="15"/>
      <c r="M90" s="4"/>
      <c r="N90" s="7"/>
      <c r="O90" s="345"/>
      <c r="P90" s="7"/>
      <c r="Q90" s="4"/>
      <c r="R90" s="7"/>
      <c r="S90" s="4"/>
      <c r="T90" s="7"/>
      <c r="U90" s="4"/>
      <c r="V90" s="7"/>
      <c r="W90" s="365">
        <f t="shared" si="2"/>
        <v>1588000</v>
      </c>
      <c r="X90" s="335" t="s">
        <v>440</v>
      </c>
    </row>
    <row r="91" spans="1:24" ht="24" customHeight="1">
      <c r="A91" s="316">
        <v>86</v>
      </c>
      <c r="B91" s="317"/>
      <c r="C91" s="318" t="s">
        <v>336</v>
      </c>
      <c r="D91" s="319"/>
      <c r="E91" s="336" t="s">
        <v>489</v>
      </c>
      <c r="F91" s="338">
        <v>2490000</v>
      </c>
      <c r="G91" s="336" t="s">
        <v>490</v>
      </c>
      <c r="H91" s="338">
        <v>211500</v>
      </c>
      <c r="I91" s="2"/>
      <c r="J91" s="8"/>
      <c r="K91" s="2"/>
      <c r="L91" s="16"/>
      <c r="M91" s="2"/>
      <c r="N91" s="8"/>
      <c r="O91" s="346"/>
      <c r="P91" s="8"/>
      <c r="Q91" s="2"/>
      <c r="R91" s="8"/>
      <c r="S91" s="2"/>
      <c r="T91" s="8"/>
      <c r="U91" s="2"/>
      <c r="V91" s="8"/>
      <c r="W91" s="363">
        <f t="shared" si="2"/>
        <v>2701500</v>
      </c>
      <c r="X91" s="337" t="s">
        <v>441</v>
      </c>
    </row>
    <row r="92" spans="1:24" ht="24" customHeight="1">
      <c r="A92" s="316">
        <v>87</v>
      </c>
      <c r="B92" s="317"/>
      <c r="C92" s="318" t="s">
        <v>258</v>
      </c>
      <c r="D92" s="319" t="s">
        <v>280</v>
      </c>
      <c r="E92" s="336" t="s">
        <v>489</v>
      </c>
      <c r="F92" s="338">
        <v>1128000</v>
      </c>
      <c r="G92" s="336" t="s">
        <v>490</v>
      </c>
      <c r="H92" s="338">
        <v>282000</v>
      </c>
      <c r="I92" s="2"/>
      <c r="J92" s="8"/>
      <c r="K92" s="2"/>
      <c r="L92" s="16"/>
      <c r="M92" s="2"/>
      <c r="N92" s="8"/>
      <c r="O92" s="346"/>
      <c r="P92" s="8"/>
      <c r="Q92" s="2"/>
      <c r="R92" s="8"/>
      <c r="S92" s="2"/>
      <c r="T92" s="8"/>
      <c r="U92" s="2"/>
      <c r="V92" s="8"/>
      <c r="W92" s="363">
        <f t="shared" si="2"/>
        <v>1410000</v>
      </c>
      <c r="X92" s="337" t="s">
        <v>442</v>
      </c>
    </row>
    <row r="93" spans="1:24" ht="24" customHeight="1">
      <c r="A93" s="316">
        <v>88</v>
      </c>
      <c r="B93" s="317"/>
      <c r="C93" s="318" t="s">
        <v>258</v>
      </c>
      <c r="D93" s="319" t="s">
        <v>337</v>
      </c>
      <c r="E93" s="336" t="s">
        <v>489</v>
      </c>
      <c r="F93" s="338">
        <v>1512000</v>
      </c>
      <c r="G93" s="336" t="s">
        <v>490</v>
      </c>
      <c r="H93" s="338">
        <v>151500</v>
      </c>
      <c r="I93" s="2"/>
      <c r="J93" s="8"/>
      <c r="K93" s="2"/>
      <c r="L93" s="16"/>
      <c r="M93" s="2"/>
      <c r="N93" s="8"/>
      <c r="O93" s="346"/>
      <c r="P93" s="8"/>
      <c r="Q93" s="2"/>
      <c r="R93" s="8"/>
      <c r="S93" s="2"/>
      <c r="T93" s="8"/>
      <c r="U93" s="2"/>
      <c r="V93" s="8"/>
      <c r="W93" s="363">
        <f t="shared" si="2"/>
        <v>1663500</v>
      </c>
      <c r="X93" s="337" t="s">
        <v>443</v>
      </c>
    </row>
    <row r="94" spans="1:24" ht="24" customHeight="1">
      <c r="A94" s="316">
        <v>89</v>
      </c>
      <c r="B94" s="317"/>
      <c r="C94" s="318" t="s">
        <v>258</v>
      </c>
      <c r="D94" s="319" t="s">
        <v>338</v>
      </c>
      <c r="E94" s="336" t="s">
        <v>489</v>
      </c>
      <c r="F94" s="338">
        <v>1878000</v>
      </c>
      <c r="G94" s="336" t="s">
        <v>490</v>
      </c>
      <c r="H94" s="338">
        <v>286500</v>
      </c>
      <c r="I94" s="2"/>
      <c r="J94" s="8"/>
      <c r="K94" s="2"/>
      <c r="L94" s="16"/>
      <c r="M94" s="2"/>
      <c r="N94" s="8"/>
      <c r="O94" s="346"/>
      <c r="P94" s="8"/>
      <c r="Q94" s="2"/>
      <c r="R94" s="8"/>
      <c r="S94" s="2"/>
      <c r="T94" s="8"/>
      <c r="U94" s="2"/>
      <c r="V94" s="8"/>
      <c r="W94" s="363">
        <f t="shared" si="2"/>
        <v>2164500</v>
      </c>
      <c r="X94" s="337" t="s">
        <v>444</v>
      </c>
    </row>
    <row r="95" spans="1:24" ht="24" customHeight="1">
      <c r="A95" s="316">
        <v>90</v>
      </c>
      <c r="B95" s="317"/>
      <c r="C95" s="318" t="s">
        <v>258</v>
      </c>
      <c r="D95" s="319" t="s">
        <v>339</v>
      </c>
      <c r="E95" s="336" t="s">
        <v>489</v>
      </c>
      <c r="F95" s="338">
        <v>528000</v>
      </c>
      <c r="G95" s="336" t="s">
        <v>490</v>
      </c>
      <c r="H95" s="338">
        <v>12000</v>
      </c>
      <c r="I95" s="2"/>
      <c r="J95" s="8"/>
      <c r="K95" s="2"/>
      <c r="L95" s="16"/>
      <c r="M95" s="2"/>
      <c r="N95" s="8"/>
      <c r="O95" s="346"/>
      <c r="P95" s="8"/>
      <c r="Q95" s="2"/>
      <c r="R95" s="8"/>
      <c r="S95" s="2"/>
      <c r="T95" s="8"/>
      <c r="U95" s="2"/>
      <c r="V95" s="8"/>
      <c r="W95" s="363">
        <f t="shared" si="2"/>
        <v>540000</v>
      </c>
      <c r="X95" s="337" t="s">
        <v>445</v>
      </c>
    </row>
    <row r="96" spans="1:24" ht="24" customHeight="1">
      <c r="A96" s="316">
        <v>91</v>
      </c>
      <c r="B96" s="317"/>
      <c r="C96" s="318" t="s">
        <v>258</v>
      </c>
      <c r="D96" s="319" t="s">
        <v>340</v>
      </c>
      <c r="E96" s="336" t="s">
        <v>489</v>
      </c>
      <c r="F96" s="338">
        <v>1447000</v>
      </c>
      <c r="G96" s="336" t="s">
        <v>490</v>
      </c>
      <c r="H96" s="338">
        <v>252000</v>
      </c>
      <c r="I96" s="2"/>
      <c r="J96" s="8"/>
      <c r="K96" s="2"/>
      <c r="L96" s="16"/>
      <c r="M96" s="2"/>
      <c r="N96" s="8"/>
      <c r="O96" s="346"/>
      <c r="P96" s="8"/>
      <c r="Q96" s="2"/>
      <c r="R96" s="8"/>
      <c r="S96" s="2"/>
      <c r="T96" s="8"/>
      <c r="U96" s="2"/>
      <c r="V96" s="8"/>
      <c r="W96" s="363">
        <f t="shared" si="2"/>
        <v>1699000</v>
      </c>
      <c r="X96" s="337" t="s">
        <v>446</v>
      </c>
    </row>
    <row r="97" spans="1:24" ht="24" customHeight="1">
      <c r="A97" s="316">
        <v>92</v>
      </c>
      <c r="B97" s="317"/>
      <c r="C97" s="318" t="s">
        <v>341</v>
      </c>
      <c r="D97" s="319"/>
      <c r="E97" s="336" t="s">
        <v>489</v>
      </c>
      <c r="F97" s="338">
        <v>1739000</v>
      </c>
      <c r="G97" s="336" t="s">
        <v>490</v>
      </c>
      <c r="H97" s="338">
        <v>184500</v>
      </c>
      <c r="I97" s="2"/>
      <c r="J97" s="8"/>
      <c r="K97" s="2"/>
      <c r="L97" s="16"/>
      <c r="M97" s="2"/>
      <c r="N97" s="8"/>
      <c r="O97" s="346"/>
      <c r="P97" s="8"/>
      <c r="Q97" s="2"/>
      <c r="R97" s="8"/>
      <c r="S97" s="2"/>
      <c r="T97" s="8"/>
      <c r="U97" s="2"/>
      <c r="V97" s="8"/>
      <c r="W97" s="363">
        <f t="shared" si="2"/>
        <v>1923500</v>
      </c>
      <c r="X97" s="337" t="s">
        <v>447</v>
      </c>
    </row>
    <row r="98" spans="1:24" ht="24" customHeight="1">
      <c r="A98" s="316">
        <v>93</v>
      </c>
      <c r="B98" s="317"/>
      <c r="C98" s="318" t="s">
        <v>258</v>
      </c>
      <c r="D98" s="319" t="s">
        <v>342</v>
      </c>
      <c r="E98" s="336" t="s">
        <v>489</v>
      </c>
      <c r="F98" s="338">
        <v>1148000</v>
      </c>
      <c r="G98" s="336" t="s">
        <v>490</v>
      </c>
      <c r="H98" s="338">
        <v>331500</v>
      </c>
      <c r="I98" s="2"/>
      <c r="J98" s="8"/>
      <c r="K98" s="2"/>
      <c r="L98" s="16"/>
      <c r="M98" s="2"/>
      <c r="N98" s="8"/>
      <c r="O98" s="346"/>
      <c r="P98" s="8"/>
      <c r="Q98" s="2"/>
      <c r="R98" s="8"/>
      <c r="S98" s="2"/>
      <c r="T98" s="8"/>
      <c r="U98" s="2"/>
      <c r="V98" s="8"/>
      <c r="W98" s="363">
        <f t="shared" si="2"/>
        <v>1479500</v>
      </c>
      <c r="X98" s="337" t="s">
        <v>448</v>
      </c>
    </row>
    <row r="99" spans="1:24" ht="24" customHeight="1">
      <c r="A99" s="316">
        <v>94</v>
      </c>
      <c r="B99" s="317"/>
      <c r="C99" s="318" t="s">
        <v>258</v>
      </c>
      <c r="D99" s="319" t="s">
        <v>265</v>
      </c>
      <c r="E99" s="336" t="s">
        <v>489</v>
      </c>
      <c r="F99" s="338">
        <v>1241000</v>
      </c>
      <c r="G99" s="336" t="s">
        <v>490</v>
      </c>
      <c r="H99" s="338">
        <v>180000</v>
      </c>
      <c r="I99" s="2"/>
      <c r="J99" s="8"/>
      <c r="K99" s="2"/>
      <c r="L99" s="16"/>
      <c r="M99" s="2"/>
      <c r="N99" s="8"/>
      <c r="O99" s="346"/>
      <c r="P99" s="8"/>
      <c r="Q99" s="2"/>
      <c r="R99" s="8"/>
      <c r="S99" s="2"/>
      <c r="T99" s="8"/>
      <c r="U99" s="2"/>
      <c r="V99" s="8"/>
      <c r="W99" s="363">
        <f t="shared" si="2"/>
        <v>1421000</v>
      </c>
      <c r="X99" s="337" t="s">
        <v>449</v>
      </c>
    </row>
    <row r="100" spans="1:24" ht="24" customHeight="1">
      <c r="A100" s="316">
        <v>95</v>
      </c>
      <c r="B100" s="317"/>
      <c r="C100" s="318" t="s">
        <v>258</v>
      </c>
      <c r="D100" s="319" t="s">
        <v>284</v>
      </c>
      <c r="E100" s="336" t="s">
        <v>489</v>
      </c>
      <c r="F100" s="338">
        <v>1414000</v>
      </c>
      <c r="G100" s="336" t="s">
        <v>490</v>
      </c>
      <c r="H100" s="338">
        <v>123000</v>
      </c>
      <c r="I100" s="2"/>
      <c r="J100" s="8"/>
      <c r="K100" s="2"/>
      <c r="L100" s="16"/>
      <c r="M100" s="2"/>
      <c r="N100" s="8"/>
      <c r="O100" s="346"/>
      <c r="P100" s="8"/>
      <c r="Q100" s="2"/>
      <c r="R100" s="8"/>
      <c r="S100" s="2" t="s">
        <v>492</v>
      </c>
      <c r="T100" s="130">
        <v>229476.5</v>
      </c>
      <c r="U100" s="2"/>
      <c r="V100" s="8"/>
      <c r="W100" s="363">
        <f t="shared" si="2"/>
        <v>1766476.5</v>
      </c>
      <c r="X100" s="337" t="s">
        <v>64</v>
      </c>
    </row>
    <row r="101" spans="1:24" ht="24" customHeight="1">
      <c r="A101" s="320">
        <v>96</v>
      </c>
      <c r="B101" s="321"/>
      <c r="C101" s="322" t="s">
        <v>258</v>
      </c>
      <c r="D101" s="323" t="s">
        <v>343</v>
      </c>
      <c r="E101" s="342" t="s">
        <v>489</v>
      </c>
      <c r="F101" s="27">
        <v>645000</v>
      </c>
      <c r="G101" s="342" t="s">
        <v>490</v>
      </c>
      <c r="H101" s="27">
        <v>84000</v>
      </c>
      <c r="I101" s="3"/>
      <c r="J101" s="9"/>
      <c r="K101" s="3"/>
      <c r="L101" s="17"/>
      <c r="M101" s="3"/>
      <c r="N101" s="9"/>
      <c r="O101" s="348"/>
      <c r="P101" s="9"/>
      <c r="Q101" s="3"/>
      <c r="R101" s="9"/>
      <c r="S101" s="3"/>
      <c r="T101" s="9"/>
      <c r="U101" s="3"/>
      <c r="V101" s="9"/>
      <c r="W101" s="366">
        <f t="shared" si="2"/>
        <v>729000</v>
      </c>
      <c r="X101" s="343" t="s">
        <v>450</v>
      </c>
    </row>
    <row r="102" spans="1:24" ht="24.75" customHeight="1">
      <c r="A102" s="312">
        <v>97</v>
      </c>
      <c r="B102" s="313" t="s">
        <v>344</v>
      </c>
      <c r="C102" s="314" t="s">
        <v>345</v>
      </c>
      <c r="D102" s="315"/>
      <c r="E102" s="333" t="s">
        <v>489</v>
      </c>
      <c r="F102" s="26">
        <v>1140000</v>
      </c>
      <c r="G102" s="333" t="s">
        <v>490</v>
      </c>
      <c r="H102" s="26">
        <v>138000</v>
      </c>
      <c r="I102" s="4"/>
      <c r="J102" s="7"/>
      <c r="K102" s="4"/>
      <c r="L102" s="15"/>
      <c r="M102" s="4"/>
      <c r="N102" s="7"/>
      <c r="O102" s="345"/>
      <c r="P102" s="7"/>
      <c r="Q102" s="4"/>
      <c r="R102" s="7"/>
      <c r="S102" s="4"/>
      <c r="T102" s="7"/>
      <c r="U102" s="4"/>
      <c r="V102" s="7"/>
      <c r="W102" s="365">
        <f aca="true" t="shared" si="3" ref="W102:W133">SUM(F102,H102,J102,L102,N102,P102,R102,T102,V102)</f>
        <v>1278000</v>
      </c>
      <c r="X102" s="335" t="s">
        <v>451</v>
      </c>
    </row>
    <row r="103" spans="1:24" ht="24.75" customHeight="1">
      <c r="A103" s="316">
        <v>98</v>
      </c>
      <c r="B103" s="317"/>
      <c r="C103" s="318" t="s">
        <v>258</v>
      </c>
      <c r="D103" s="319" t="s">
        <v>346</v>
      </c>
      <c r="E103" s="336" t="s">
        <v>489</v>
      </c>
      <c r="F103" s="338">
        <v>2084000</v>
      </c>
      <c r="G103" s="336" t="s">
        <v>490</v>
      </c>
      <c r="H103" s="338">
        <v>138000</v>
      </c>
      <c r="I103" s="2"/>
      <c r="J103" s="8"/>
      <c r="K103" s="2"/>
      <c r="L103" s="16"/>
      <c r="M103" s="2"/>
      <c r="N103" s="8"/>
      <c r="O103" s="346"/>
      <c r="P103" s="8"/>
      <c r="Q103" s="2"/>
      <c r="R103" s="8"/>
      <c r="S103" s="2"/>
      <c r="T103" s="8"/>
      <c r="U103" s="2"/>
      <c r="V103" s="8"/>
      <c r="W103" s="363">
        <f t="shared" si="3"/>
        <v>2222000</v>
      </c>
      <c r="X103" s="337" t="s">
        <v>452</v>
      </c>
    </row>
    <row r="104" spans="1:24" ht="24.75" customHeight="1">
      <c r="A104" s="316">
        <v>99</v>
      </c>
      <c r="B104" s="317"/>
      <c r="C104" s="318" t="s">
        <v>347</v>
      </c>
      <c r="D104" s="319"/>
      <c r="E104" s="336" t="s">
        <v>489</v>
      </c>
      <c r="F104" s="338">
        <v>1384000</v>
      </c>
      <c r="G104" s="336" t="s">
        <v>490</v>
      </c>
      <c r="H104" s="338">
        <v>85500</v>
      </c>
      <c r="I104" s="2"/>
      <c r="J104" s="8"/>
      <c r="K104" s="2"/>
      <c r="L104" s="16"/>
      <c r="M104" s="2"/>
      <c r="N104" s="8"/>
      <c r="O104" s="346"/>
      <c r="P104" s="8"/>
      <c r="Q104" s="2"/>
      <c r="R104" s="8"/>
      <c r="S104" s="2"/>
      <c r="T104" s="8"/>
      <c r="U104" s="2"/>
      <c r="V104" s="8"/>
      <c r="W104" s="363">
        <f t="shared" si="3"/>
        <v>1469500</v>
      </c>
      <c r="X104" s="337" t="s">
        <v>453</v>
      </c>
    </row>
    <row r="105" spans="1:24" ht="24.75" customHeight="1">
      <c r="A105" s="316">
        <v>100</v>
      </c>
      <c r="B105" s="317"/>
      <c r="C105" s="318" t="s">
        <v>348</v>
      </c>
      <c r="D105" s="319"/>
      <c r="E105" s="336" t="s">
        <v>489</v>
      </c>
      <c r="F105" s="338">
        <v>1150000</v>
      </c>
      <c r="G105" s="336" t="s">
        <v>490</v>
      </c>
      <c r="H105" s="338">
        <v>111000</v>
      </c>
      <c r="I105" s="2"/>
      <c r="J105" s="8"/>
      <c r="K105" s="2"/>
      <c r="L105" s="16"/>
      <c r="M105" s="2"/>
      <c r="N105" s="8"/>
      <c r="O105" s="346"/>
      <c r="P105" s="8"/>
      <c r="Q105" s="2"/>
      <c r="R105" s="8"/>
      <c r="S105" s="2"/>
      <c r="T105" s="8"/>
      <c r="U105" s="2"/>
      <c r="V105" s="8"/>
      <c r="W105" s="363">
        <f t="shared" si="3"/>
        <v>1261000</v>
      </c>
      <c r="X105" s="337" t="s">
        <v>454</v>
      </c>
    </row>
    <row r="106" spans="1:24" ht="24.75" customHeight="1">
      <c r="A106" s="320">
        <v>101</v>
      </c>
      <c r="B106" s="321"/>
      <c r="C106" s="322" t="s">
        <v>258</v>
      </c>
      <c r="D106" s="323" t="s">
        <v>349</v>
      </c>
      <c r="E106" s="342" t="s">
        <v>489</v>
      </c>
      <c r="F106" s="27">
        <v>468000</v>
      </c>
      <c r="G106" s="342" t="s">
        <v>490</v>
      </c>
      <c r="H106" s="27">
        <v>51000</v>
      </c>
      <c r="I106" s="3"/>
      <c r="J106" s="9"/>
      <c r="K106" s="3"/>
      <c r="L106" s="17"/>
      <c r="M106" s="3"/>
      <c r="N106" s="9"/>
      <c r="O106" s="348"/>
      <c r="P106" s="9"/>
      <c r="Q106" s="3"/>
      <c r="R106" s="9"/>
      <c r="S106" s="3"/>
      <c r="T106" s="9"/>
      <c r="U106" s="3"/>
      <c r="V106" s="9"/>
      <c r="W106" s="366">
        <f t="shared" si="3"/>
        <v>519000</v>
      </c>
      <c r="X106" s="343" t="s">
        <v>455</v>
      </c>
    </row>
    <row r="107" spans="1:24" ht="24.75" customHeight="1">
      <c r="A107" s="312">
        <v>102</v>
      </c>
      <c r="B107" s="313" t="s">
        <v>34</v>
      </c>
      <c r="C107" s="314" t="s">
        <v>350</v>
      </c>
      <c r="D107" s="315"/>
      <c r="E107" s="333" t="s">
        <v>489</v>
      </c>
      <c r="F107" s="26">
        <v>611000</v>
      </c>
      <c r="G107" s="333" t="s">
        <v>490</v>
      </c>
      <c r="H107" s="26">
        <v>60000</v>
      </c>
      <c r="I107" s="4"/>
      <c r="J107" s="7"/>
      <c r="K107" s="4"/>
      <c r="L107" s="15"/>
      <c r="M107" s="4"/>
      <c r="N107" s="7"/>
      <c r="O107" s="345"/>
      <c r="P107" s="7"/>
      <c r="Q107" s="4"/>
      <c r="R107" s="7"/>
      <c r="S107" s="4"/>
      <c r="T107" s="7"/>
      <c r="U107" s="4"/>
      <c r="V107" s="7"/>
      <c r="W107" s="365">
        <f t="shared" si="3"/>
        <v>671000</v>
      </c>
      <c r="X107" s="335" t="s">
        <v>456</v>
      </c>
    </row>
    <row r="108" spans="1:24" ht="24.75" customHeight="1">
      <c r="A108" s="316">
        <v>103</v>
      </c>
      <c r="B108" s="317"/>
      <c r="C108" s="318" t="s">
        <v>258</v>
      </c>
      <c r="D108" s="319" t="s">
        <v>351</v>
      </c>
      <c r="E108" s="336" t="s">
        <v>489</v>
      </c>
      <c r="F108" s="338">
        <v>3190000</v>
      </c>
      <c r="G108" s="336" t="s">
        <v>490</v>
      </c>
      <c r="H108" s="338">
        <v>265500</v>
      </c>
      <c r="I108" s="2"/>
      <c r="J108" s="8"/>
      <c r="K108" s="2"/>
      <c r="L108" s="16"/>
      <c r="M108" s="2"/>
      <c r="N108" s="8"/>
      <c r="O108" s="346"/>
      <c r="P108" s="8"/>
      <c r="Q108" s="355" t="s">
        <v>491</v>
      </c>
      <c r="R108" s="8">
        <v>103635</v>
      </c>
      <c r="S108" s="2"/>
      <c r="T108" s="8"/>
      <c r="U108" s="2"/>
      <c r="V108" s="8"/>
      <c r="W108" s="363">
        <f t="shared" si="3"/>
        <v>3559135</v>
      </c>
      <c r="X108" s="337" t="s">
        <v>83</v>
      </c>
    </row>
    <row r="109" spans="1:24" ht="24.75" customHeight="1">
      <c r="A109" s="316">
        <v>104</v>
      </c>
      <c r="B109" s="317"/>
      <c r="C109" s="318" t="s">
        <v>258</v>
      </c>
      <c r="D109" s="319" t="s">
        <v>352</v>
      </c>
      <c r="E109" s="336" t="s">
        <v>489</v>
      </c>
      <c r="F109" s="338">
        <v>2099000</v>
      </c>
      <c r="G109" s="336" t="s">
        <v>490</v>
      </c>
      <c r="H109" s="338">
        <v>193500</v>
      </c>
      <c r="I109" s="2"/>
      <c r="J109" s="8"/>
      <c r="K109" s="2"/>
      <c r="L109" s="16"/>
      <c r="M109" s="2"/>
      <c r="N109" s="8"/>
      <c r="O109" s="346"/>
      <c r="P109" s="8"/>
      <c r="Q109" s="2"/>
      <c r="R109" s="8"/>
      <c r="S109" s="2"/>
      <c r="T109" s="8"/>
      <c r="U109" s="2"/>
      <c r="V109" s="8"/>
      <c r="W109" s="363">
        <f t="shared" si="3"/>
        <v>2292500</v>
      </c>
      <c r="X109" s="337" t="s">
        <v>457</v>
      </c>
    </row>
    <row r="110" spans="1:24" ht="24.75" customHeight="1">
      <c r="A110" s="316">
        <v>105</v>
      </c>
      <c r="B110" s="317"/>
      <c r="C110" s="318" t="s">
        <v>258</v>
      </c>
      <c r="D110" s="319" t="s">
        <v>34</v>
      </c>
      <c r="E110" s="336" t="s">
        <v>489</v>
      </c>
      <c r="F110" s="338">
        <v>2217000</v>
      </c>
      <c r="G110" s="336" t="s">
        <v>490</v>
      </c>
      <c r="H110" s="338">
        <v>207000</v>
      </c>
      <c r="I110" s="2"/>
      <c r="J110" s="8"/>
      <c r="K110" s="2"/>
      <c r="L110" s="16"/>
      <c r="M110" s="2"/>
      <c r="N110" s="8"/>
      <c r="O110" s="346"/>
      <c r="P110" s="8"/>
      <c r="Q110" s="355" t="s">
        <v>491</v>
      </c>
      <c r="R110" s="8">
        <v>34545</v>
      </c>
      <c r="S110" s="2"/>
      <c r="T110" s="8"/>
      <c r="U110" s="2"/>
      <c r="V110" s="8"/>
      <c r="W110" s="363">
        <f t="shared" si="3"/>
        <v>2458545</v>
      </c>
      <c r="X110" s="337" t="s">
        <v>84</v>
      </c>
    </row>
    <row r="111" spans="1:24" ht="24.75" customHeight="1">
      <c r="A111" s="316">
        <v>106</v>
      </c>
      <c r="B111" s="317"/>
      <c r="C111" s="318" t="s">
        <v>258</v>
      </c>
      <c r="D111" s="319" t="s">
        <v>353</v>
      </c>
      <c r="E111" s="336" t="s">
        <v>489</v>
      </c>
      <c r="F111" s="338">
        <v>871000</v>
      </c>
      <c r="G111" s="336" t="s">
        <v>490</v>
      </c>
      <c r="H111" s="338">
        <v>45000</v>
      </c>
      <c r="I111" s="2"/>
      <c r="J111" s="8"/>
      <c r="K111" s="2"/>
      <c r="L111" s="16"/>
      <c r="M111" s="2"/>
      <c r="N111" s="8"/>
      <c r="O111" s="346"/>
      <c r="P111" s="8"/>
      <c r="Q111" s="2"/>
      <c r="R111" s="8"/>
      <c r="S111" s="2"/>
      <c r="T111" s="8"/>
      <c r="U111" s="2"/>
      <c r="V111" s="8"/>
      <c r="W111" s="363">
        <f t="shared" si="3"/>
        <v>916000</v>
      </c>
      <c r="X111" s="337" t="s">
        <v>458</v>
      </c>
    </row>
    <row r="112" spans="1:24" ht="24.75" customHeight="1">
      <c r="A112" s="320">
        <v>107</v>
      </c>
      <c r="B112" s="321"/>
      <c r="C112" s="322" t="s">
        <v>258</v>
      </c>
      <c r="D112" s="323" t="s">
        <v>354</v>
      </c>
      <c r="E112" s="342" t="s">
        <v>489</v>
      </c>
      <c r="F112" s="27">
        <v>1337000</v>
      </c>
      <c r="G112" s="342" t="s">
        <v>490</v>
      </c>
      <c r="H112" s="27">
        <v>147000</v>
      </c>
      <c r="I112" s="3"/>
      <c r="J112" s="9"/>
      <c r="K112" s="3"/>
      <c r="L112" s="17"/>
      <c r="M112" s="3"/>
      <c r="N112" s="9"/>
      <c r="O112" s="348"/>
      <c r="P112" s="9"/>
      <c r="Q112" s="3"/>
      <c r="R112" s="9"/>
      <c r="S112" s="3"/>
      <c r="T112" s="9"/>
      <c r="U112" s="3"/>
      <c r="V112" s="9"/>
      <c r="W112" s="366">
        <f t="shared" si="3"/>
        <v>1484000</v>
      </c>
      <c r="X112" s="343" t="s">
        <v>202</v>
      </c>
    </row>
    <row r="113" spans="1:24" ht="24.75" customHeight="1">
      <c r="A113" s="312">
        <v>108</v>
      </c>
      <c r="B113" s="313" t="s">
        <v>35</v>
      </c>
      <c r="C113" s="314" t="s">
        <v>355</v>
      </c>
      <c r="D113" s="315"/>
      <c r="E113" s="333" t="s">
        <v>489</v>
      </c>
      <c r="F113" s="26">
        <v>910000</v>
      </c>
      <c r="G113" s="333" t="s">
        <v>490</v>
      </c>
      <c r="H113" s="26">
        <v>51000</v>
      </c>
      <c r="I113" s="4"/>
      <c r="J113" s="7"/>
      <c r="K113" s="4"/>
      <c r="L113" s="15"/>
      <c r="M113" s="4"/>
      <c r="N113" s="7"/>
      <c r="O113" s="345"/>
      <c r="P113" s="7"/>
      <c r="Q113" s="4"/>
      <c r="R113" s="7"/>
      <c r="S113" s="4"/>
      <c r="T113" s="7"/>
      <c r="U113" s="4"/>
      <c r="V113" s="7"/>
      <c r="W113" s="365">
        <f t="shared" si="3"/>
        <v>961000</v>
      </c>
      <c r="X113" s="335" t="s">
        <v>459</v>
      </c>
    </row>
    <row r="114" spans="1:24" ht="24.75" customHeight="1">
      <c r="A114" s="316">
        <v>109</v>
      </c>
      <c r="B114" s="317"/>
      <c r="C114" s="318" t="s">
        <v>356</v>
      </c>
      <c r="D114" s="319"/>
      <c r="E114" s="336" t="s">
        <v>489</v>
      </c>
      <c r="F114" s="338">
        <v>936000</v>
      </c>
      <c r="G114" s="336" t="s">
        <v>490</v>
      </c>
      <c r="H114" s="338">
        <v>112500</v>
      </c>
      <c r="I114" s="2"/>
      <c r="J114" s="8"/>
      <c r="K114" s="2"/>
      <c r="L114" s="16"/>
      <c r="M114" s="2"/>
      <c r="N114" s="8"/>
      <c r="O114" s="346"/>
      <c r="P114" s="8"/>
      <c r="Q114" s="2"/>
      <c r="R114" s="8"/>
      <c r="S114" s="2"/>
      <c r="T114" s="8"/>
      <c r="U114" s="2"/>
      <c r="V114" s="8"/>
      <c r="W114" s="363">
        <f t="shared" si="3"/>
        <v>1048500</v>
      </c>
      <c r="X114" s="337" t="s">
        <v>460</v>
      </c>
    </row>
    <row r="115" spans="1:24" ht="24.75" customHeight="1">
      <c r="A115" s="316">
        <v>110</v>
      </c>
      <c r="B115" s="317"/>
      <c r="C115" s="318" t="s">
        <v>258</v>
      </c>
      <c r="D115" s="319" t="s">
        <v>340</v>
      </c>
      <c r="E115" s="336" t="s">
        <v>489</v>
      </c>
      <c r="F115" s="338">
        <v>3468000</v>
      </c>
      <c r="G115" s="336" t="s">
        <v>490</v>
      </c>
      <c r="H115" s="338">
        <v>321000</v>
      </c>
      <c r="I115" s="2"/>
      <c r="J115" s="8"/>
      <c r="K115" s="2"/>
      <c r="L115" s="16"/>
      <c r="M115" s="2"/>
      <c r="N115" s="8"/>
      <c r="O115" s="346"/>
      <c r="P115" s="8"/>
      <c r="Q115" s="2"/>
      <c r="R115" s="8"/>
      <c r="S115" s="2"/>
      <c r="T115" s="8"/>
      <c r="U115" s="2"/>
      <c r="V115" s="8"/>
      <c r="W115" s="363">
        <f t="shared" si="3"/>
        <v>3789000</v>
      </c>
      <c r="X115" s="337" t="s">
        <v>461</v>
      </c>
    </row>
    <row r="116" spans="1:24" ht="24.75" customHeight="1">
      <c r="A116" s="316">
        <v>111</v>
      </c>
      <c r="B116" s="317"/>
      <c r="C116" s="318" t="s">
        <v>258</v>
      </c>
      <c r="D116" s="319" t="s">
        <v>357</v>
      </c>
      <c r="E116" s="336" t="s">
        <v>489</v>
      </c>
      <c r="F116" s="338">
        <v>1948000</v>
      </c>
      <c r="G116" s="336" t="s">
        <v>490</v>
      </c>
      <c r="H116" s="338">
        <v>205500</v>
      </c>
      <c r="I116" s="2"/>
      <c r="J116" s="8"/>
      <c r="K116" s="2"/>
      <c r="L116" s="16"/>
      <c r="M116" s="2"/>
      <c r="N116" s="8"/>
      <c r="O116" s="346"/>
      <c r="P116" s="8"/>
      <c r="Q116" s="355" t="s">
        <v>491</v>
      </c>
      <c r="R116" s="8">
        <v>34545</v>
      </c>
      <c r="S116" s="2"/>
      <c r="T116" s="8"/>
      <c r="U116" s="2"/>
      <c r="V116" s="8"/>
      <c r="W116" s="363">
        <f t="shared" si="3"/>
        <v>2188045</v>
      </c>
      <c r="X116" s="337" t="s">
        <v>194</v>
      </c>
    </row>
    <row r="117" spans="1:24" ht="24.75" customHeight="1">
      <c r="A117" s="316">
        <v>112</v>
      </c>
      <c r="B117" s="317"/>
      <c r="C117" s="318" t="s">
        <v>258</v>
      </c>
      <c r="D117" s="319" t="s">
        <v>358</v>
      </c>
      <c r="E117" s="336" t="s">
        <v>489</v>
      </c>
      <c r="F117" s="338">
        <v>2236000</v>
      </c>
      <c r="G117" s="336" t="s">
        <v>490</v>
      </c>
      <c r="H117" s="338">
        <v>321000</v>
      </c>
      <c r="I117" s="2"/>
      <c r="J117" s="8"/>
      <c r="K117" s="2"/>
      <c r="L117" s="16"/>
      <c r="M117" s="2"/>
      <c r="N117" s="8"/>
      <c r="O117" s="346"/>
      <c r="P117" s="8"/>
      <c r="Q117" s="2"/>
      <c r="R117" s="8"/>
      <c r="S117" s="2"/>
      <c r="T117" s="8"/>
      <c r="U117" s="2"/>
      <c r="V117" s="8"/>
      <c r="W117" s="363">
        <f t="shared" si="3"/>
        <v>2557000</v>
      </c>
      <c r="X117" s="337" t="s">
        <v>462</v>
      </c>
    </row>
    <row r="118" spans="1:24" ht="24.75" customHeight="1">
      <c r="A118" s="316">
        <v>113</v>
      </c>
      <c r="B118" s="317"/>
      <c r="C118" s="318" t="s">
        <v>258</v>
      </c>
      <c r="D118" s="319" t="s">
        <v>359</v>
      </c>
      <c r="E118" s="336" t="s">
        <v>489</v>
      </c>
      <c r="F118" s="338">
        <v>3612000</v>
      </c>
      <c r="G118" s="336" t="s">
        <v>490</v>
      </c>
      <c r="H118" s="338">
        <v>657000</v>
      </c>
      <c r="I118" s="2"/>
      <c r="J118" s="8"/>
      <c r="K118" s="2"/>
      <c r="L118" s="16"/>
      <c r="M118" s="2"/>
      <c r="N118" s="8"/>
      <c r="O118" s="346"/>
      <c r="P118" s="8"/>
      <c r="Q118" s="355" t="s">
        <v>491</v>
      </c>
      <c r="R118" s="8">
        <v>34545</v>
      </c>
      <c r="S118" s="2"/>
      <c r="T118" s="8"/>
      <c r="U118" s="2"/>
      <c r="V118" s="8"/>
      <c r="W118" s="363">
        <f t="shared" si="3"/>
        <v>4303545</v>
      </c>
      <c r="X118" s="337" t="s">
        <v>88</v>
      </c>
    </row>
    <row r="119" spans="1:24" ht="24.75" customHeight="1">
      <c r="A119" s="316">
        <v>114</v>
      </c>
      <c r="B119" s="317"/>
      <c r="C119" s="318" t="s">
        <v>258</v>
      </c>
      <c r="D119" s="319" t="s">
        <v>360</v>
      </c>
      <c r="E119" s="336" t="s">
        <v>489</v>
      </c>
      <c r="F119" s="338">
        <v>3668000</v>
      </c>
      <c r="G119" s="336" t="s">
        <v>490</v>
      </c>
      <c r="H119" s="338">
        <v>580500</v>
      </c>
      <c r="I119" s="2"/>
      <c r="J119" s="8"/>
      <c r="K119" s="2"/>
      <c r="L119" s="16"/>
      <c r="M119" s="2"/>
      <c r="N119" s="8"/>
      <c r="O119" s="346"/>
      <c r="P119" s="8"/>
      <c r="Q119" s="355" t="s">
        <v>491</v>
      </c>
      <c r="R119" s="8">
        <v>34545</v>
      </c>
      <c r="S119" s="2"/>
      <c r="T119" s="8"/>
      <c r="U119" s="2"/>
      <c r="V119" s="8"/>
      <c r="W119" s="363">
        <f t="shared" si="3"/>
        <v>4283045</v>
      </c>
      <c r="X119" s="337" t="s">
        <v>89</v>
      </c>
    </row>
    <row r="120" spans="1:24" ht="24.75" customHeight="1">
      <c r="A120" s="316">
        <v>115</v>
      </c>
      <c r="B120" s="317"/>
      <c r="C120" s="318" t="s">
        <v>258</v>
      </c>
      <c r="D120" s="319" t="s">
        <v>361</v>
      </c>
      <c r="E120" s="336" t="s">
        <v>489</v>
      </c>
      <c r="F120" s="338">
        <v>2576000</v>
      </c>
      <c r="G120" s="336" t="s">
        <v>490</v>
      </c>
      <c r="H120" s="338">
        <v>373500</v>
      </c>
      <c r="I120" s="2"/>
      <c r="J120" s="8"/>
      <c r="K120" s="2"/>
      <c r="L120" s="16"/>
      <c r="M120" s="2"/>
      <c r="N120" s="8"/>
      <c r="O120" s="346"/>
      <c r="P120" s="8"/>
      <c r="Q120" s="2"/>
      <c r="R120" s="8"/>
      <c r="S120" s="2"/>
      <c r="T120" s="8"/>
      <c r="U120" s="2"/>
      <c r="V120" s="8"/>
      <c r="W120" s="363">
        <f t="shared" si="3"/>
        <v>2949500</v>
      </c>
      <c r="X120" s="337" t="s">
        <v>463</v>
      </c>
    </row>
    <row r="121" spans="1:24" ht="24.75" customHeight="1">
      <c r="A121" s="316">
        <v>116</v>
      </c>
      <c r="B121" s="317"/>
      <c r="C121" s="318" t="s">
        <v>258</v>
      </c>
      <c r="D121" s="319" t="s">
        <v>362</v>
      </c>
      <c r="E121" s="336" t="s">
        <v>489</v>
      </c>
      <c r="F121" s="338">
        <v>2317000</v>
      </c>
      <c r="G121" s="336" t="s">
        <v>490</v>
      </c>
      <c r="H121" s="338">
        <v>466500</v>
      </c>
      <c r="I121" s="2"/>
      <c r="J121" s="8"/>
      <c r="K121" s="2"/>
      <c r="L121" s="16"/>
      <c r="M121" s="2"/>
      <c r="N121" s="8"/>
      <c r="O121" s="346"/>
      <c r="P121" s="8"/>
      <c r="Q121" s="2"/>
      <c r="R121" s="8"/>
      <c r="S121" s="2"/>
      <c r="T121" s="8"/>
      <c r="U121" s="2"/>
      <c r="V121" s="8"/>
      <c r="W121" s="363">
        <f t="shared" si="3"/>
        <v>2783500</v>
      </c>
      <c r="X121" s="337" t="s">
        <v>464</v>
      </c>
    </row>
    <row r="122" spans="1:24" ht="24.75" customHeight="1">
      <c r="A122" s="316">
        <v>117</v>
      </c>
      <c r="B122" s="317"/>
      <c r="C122" s="318" t="s">
        <v>258</v>
      </c>
      <c r="D122" s="319" t="s">
        <v>363</v>
      </c>
      <c r="E122" s="336" t="s">
        <v>489</v>
      </c>
      <c r="F122" s="338">
        <v>2660000</v>
      </c>
      <c r="G122" s="336" t="s">
        <v>490</v>
      </c>
      <c r="H122" s="338">
        <v>216000</v>
      </c>
      <c r="I122" s="2"/>
      <c r="J122" s="8"/>
      <c r="K122" s="2"/>
      <c r="L122" s="16"/>
      <c r="M122" s="2"/>
      <c r="N122" s="8"/>
      <c r="O122" s="346"/>
      <c r="P122" s="8"/>
      <c r="Q122" s="2"/>
      <c r="R122" s="8"/>
      <c r="S122" s="2"/>
      <c r="T122" s="8"/>
      <c r="U122" s="2"/>
      <c r="V122" s="8"/>
      <c r="W122" s="363">
        <f t="shared" si="3"/>
        <v>2876000</v>
      </c>
      <c r="X122" s="337" t="s">
        <v>465</v>
      </c>
    </row>
    <row r="123" spans="1:24" ht="24.75" customHeight="1">
      <c r="A123" s="316">
        <v>118</v>
      </c>
      <c r="B123" s="317"/>
      <c r="C123" s="318" t="s">
        <v>258</v>
      </c>
      <c r="D123" s="319" t="s">
        <v>364</v>
      </c>
      <c r="E123" s="336" t="s">
        <v>489</v>
      </c>
      <c r="F123" s="338">
        <v>1086000</v>
      </c>
      <c r="G123" s="336" t="s">
        <v>490</v>
      </c>
      <c r="H123" s="338">
        <v>184500</v>
      </c>
      <c r="I123" s="2"/>
      <c r="J123" s="8"/>
      <c r="K123" s="2"/>
      <c r="L123" s="16"/>
      <c r="M123" s="2"/>
      <c r="N123" s="8"/>
      <c r="O123" s="346"/>
      <c r="P123" s="8"/>
      <c r="Q123" s="2"/>
      <c r="R123" s="8"/>
      <c r="S123" s="2"/>
      <c r="T123" s="8"/>
      <c r="U123" s="2"/>
      <c r="V123" s="8"/>
      <c r="W123" s="363">
        <f t="shared" si="3"/>
        <v>1270500</v>
      </c>
      <c r="X123" s="337" t="s">
        <v>466</v>
      </c>
    </row>
    <row r="124" spans="1:24" ht="24.75" customHeight="1">
      <c r="A124" s="316">
        <v>119</v>
      </c>
      <c r="B124" s="317"/>
      <c r="C124" s="318" t="s">
        <v>258</v>
      </c>
      <c r="D124" s="319" t="s">
        <v>365</v>
      </c>
      <c r="E124" s="336" t="s">
        <v>489</v>
      </c>
      <c r="F124" s="338">
        <v>1352000</v>
      </c>
      <c r="G124" s="336" t="s">
        <v>490</v>
      </c>
      <c r="H124" s="338">
        <v>223500</v>
      </c>
      <c r="I124" s="2"/>
      <c r="J124" s="8"/>
      <c r="K124" s="2"/>
      <c r="L124" s="16"/>
      <c r="M124" s="2"/>
      <c r="N124" s="8"/>
      <c r="O124" s="346"/>
      <c r="P124" s="8"/>
      <c r="Q124" s="2"/>
      <c r="R124" s="8"/>
      <c r="S124" s="2"/>
      <c r="T124" s="8"/>
      <c r="U124" s="2"/>
      <c r="V124" s="8"/>
      <c r="W124" s="363">
        <f t="shared" si="3"/>
        <v>1575500</v>
      </c>
      <c r="X124" s="337" t="s">
        <v>467</v>
      </c>
    </row>
    <row r="125" spans="1:24" ht="24.75" customHeight="1">
      <c r="A125" s="320">
        <v>120</v>
      </c>
      <c r="B125" s="321"/>
      <c r="C125" s="322" t="s">
        <v>258</v>
      </c>
      <c r="D125" s="323" t="s">
        <v>313</v>
      </c>
      <c r="E125" s="342" t="s">
        <v>489</v>
      </c>
      <c r="F125" s="27">
        <v>648000</v>
      </c>
      <c r="G125" s="342" t="s">
        <v>490</v>
      </c>
      <c r="H125" s="27">
        <v>90000</v>
      </c>
      <c r="I125" s="3"/>
      <c r="J125" s="9"/>
      <c r="K125" s="3"/>
      <c r="L125" s="17"/>
      <c r="M125" s="3"/>
      <c r="N125" s="9"/>
      <c r="O125" s="348"/>
      <c r="P125" s="9"/>
      <c r="Q125" s="3"/>
      <c r="R125" s="9"/>
      <c r="S125" s="3"/>
      <c r="T125" s="9"/>
      <c r="U125" s="3"/>
      <c r="V125" s="9"/>
      <c r="W125" s="366">
        <f t="shared" si="3"/>
        <v>738000</v>
      </c>
      <c r="X125" s="343" t="s">
        <v>468</v>
      </c>
    </row>
    <row r="126" spans="1:24" ht="24.75" customHeight="1">
      <c r="A126" s="312">
        <v>121</v>
      </c>
      <c r="B126" s="313" t="s">
        <v>198</v>
      </c>
      <c r="C126" s="314" t="s">
        <v>366</v>
      </c>
      <c r="D126" s="315"/>
      <c r="E126" s="333" t="s">
        <v>489</v>
      </c>
      <c r="F126" s="26">
        <v>2030000</v>
      </c>
      <c r="G126" s="333" t="s">
        <v>490</v>
      </c>
      <c r="H126" s="26">
        <v>199500</v>
      </c>
      <c r="I126" s="4"/>
      <c r="J126" s="7"/>
      <c r="K126" s="4"/>
      <c r="L126" s="15"/>
      <c r="M126" s="4"/>
      <c r="N126" s="7"/>
      <c r="O126" s="345"/>
      <c r="P126" s="7"/>
      <c r="Q126" s="4"/>
      <c r="R126" s="7"/>
      <c r="S126" s="4"/>
      <c r="T126" s="7"/>
      <c r="U126" s="4"/>
      <c r="V126" s="7"/>
      <c r="W126" s="365">
        <f t="shared" si="3"/>
        <v>2229500</v>
      </c>
      <c r="X126" s="335" t="s">
        <v>469</v>
      </c>
    </row>
    <row r="127" spans="1:24" ht="24.75" customHeight="1">
      <c r="A127" s="316">
        <v>122</v>
      </c>
      <c r="B127" s="317"/>
      <c r="C127" s="318" t="s">
        <v>367</v>
      </c>
      <c r="D127" s="319"/>
      <c r="E127" s="336" t="s">
        <v>489</v>
      </c>
      <c r="F127" s="338">
        <v>811000</v>
      </c>
      <c r="G127" s="336" t="s">
        <v>490</v>
      </c>
      <c r="H127" s="338">
        <v>75000</v>
      </c>
      <c r="I127" s="2"/>
      <c r="J127" s="8"/>
      <c r="K127" s="2"/>
      <c r="L127" s="16"/>
      <c r="M127" s="2"/>
      <c r="N127" s="8"/>
      <c r="O127" s="346"/>
      <c r="P127" s="8"/>
      <c r="Q127" s="2"/>
      <c r="R127" s="8"/>
      <c r="S127" s="2"/>
      <c r="T127" s="8"/>
      <c r="U127" s="2"/>
      <c r="V127" s="8"/>
      <c r="W127" s="363">
        <f t="shared" si="3"/>
        <v>886000</v>
      </c>
      <c r="X127" s="337" t="s">
        <v>470</v>
      </c>
    </row>
    <row r="128" spans="1:24" ht="24.75" customHeight="1">
      <c r="A128" s="316">
        <v>123</v>
      </c>
      <c r="B128" s="317"/>
      <c r="C128" s="318" t="s">
        <v>258</v>
      </c>
      <c r="D128" s="319" t="s">
        <v>368</v>
      </c>
      <c r="E128" s="336" t="s">
        <v>489</v>
      </c>
      <c r="F128" s="338">
        <v>3028000</v>
      </c>
      <c r="G128" s="336" t="s">
        <v>490</v>
      </c>
      <c r="H128" s="338">
        <v>1060500</v>
      </c>
      <c r="I128" s="2"/>
      <c r="J128" s="8"/>
      <c r="K128" s="2"/>
      <c r="L128" s="16"/>
      <c r="M128" s="2"/>
      <c r="N128" s="8"/>
      <c r="O128" s="346"/>
      <c r="P128" s="8"/>
      <c r="Q128" s="2"/>
      <c r="R128" s="8"/>
      <c r="S128" s="2"/>
      <c r="T128" s="8"/>
      <c r="U128" s="2"/>
      <c r="V128" s="8"/>
      <c r="W128" s="363">
        <f t="shared" si="3"/>
        <v>4088500</v>
      </c>
      <c r="X128" s="337" t="s">
        <v>471</v>
      </c>
    </row>
    <row r="129" spans="1:24" ht="24.75" customHeight="1">
      <c r="A129" s="316">
        <v>124</v>
      </c>
      <c r="B129" s="317"/>
      <c r="C129" s="318" t="s">
        <v>369</v>
      </c>
      <c r="D129" s="319"/>
      <c r="E129" s="336" t="s">
        <v>489</v>
      </c>
      <c r="F129" s="338">
        <v>1676000</v>
      </c>
      <c r="G129" s="336" t="s">
        <v>490</v>
      </c>
      <c r="H129" s="338">
        <v>376500</v>
      </c>
      <c r="I129" s="2"/>
      <c r="J129" s="8"/>
      <c r="K129" s="2"/>
      <c r="L129" s="16"/>
      <c r="M129" s="2"/>
      <c r="N129" s="8"/>
      <c r="O129" s="346"/>
      <c r="P129" s="8"/>
      <c r="Q129" s="2"/>
      <c r="R129" s="8"/>
      <c r="S129" s="2"/>
      <c r="T129" s="8"/>
      <c r="U129" s="2"/>
      <c r="V129" s="8"/>
      <c r="W129" s="363">
        <f t="shared" si="3"/>
        <v>2052500</v>
      </c>
      <c r="X129" s="337" t="s">
        <v>472</v>
      </c>
    </row>
    <row r="130" spans="1:24" ht="24.75" customHeight="1">
      <c r="A130" s="316">
        <v>125</v>
      </c>
      <c r="B130" s="317"/>
      <c r="C130" s="318" t="s">
        <v>258</v>
      </c>
      <c r="D130" s="319" t="s">
        <v>370</v>
      </c>
      <c r="E130" s="336" t="s">
        <v>489</v>
      </c>
      <c r="F130" s="338">
        <v>2316000</v>
      </c>
      <c r="G130" s="336" t="s">
        <v>490</v>
      </c>
      <c r="H130" s="338">
        <v>282000</v>
      </c>
      <c r="I130" s="2"/>
      <c r="J130" s="8"/>
      <c r="K130" s="2"/>
      <c r="L130" s="16"/>
      <c r="M130" s="2"/>
      <c r="N130" s="8"/>
      <c r="O130" s="346"/>
      <c r="P130" s="8"/>
      <c r="Q130" s="2"/>
      <c r="R130" s="8"/>
      <c r="S130" s="2"/>
      <c r="T130" s="8"/>
      <c r="U130" s="2"/>
      <c r="V130" s="8"/>
      <c r="W130" s="363">
        <f t="shared" si="3"/>
        <v>2598000</v>
      </c>
      <c r="X130" s="337" t="s">
        <v>201</v>
      </c>
    </row>
    <row r="131" spans="1:24" ht="24.75" customHeight="1">
      <c r="A131" s="316">
        <v>126</v>
      </c>
      <c r="B131" s="317"/>
      <c r="C131" s="318" t="s">
        <v>258</v>
      </c>
      <c r="D131" s="319" t="s">
        <v>371</v>
      </c>
      <c r="E131" s="336" t="s">
        <v>489</v>
      </c>
      <c r="F131" s="338">
        <v>2181000</v>
      </c>
      <c r="G131" s="336" t="s">
        <v>490</v>
      </c>
      <c r="H131" s="338">
        <v>366000</v>
      </c>
      <c r="I131" s="2"/>
      <c r="J131" s="8"/>
      <c r="K131" s="2"/>
      <c r="L131" s="16"/>
      <c r="M131" s="2"/>
      <c r="N131" s="8"/>
      <c r="O131" s="346"/>
      <c r="P131" s="8"/>
      <c r="Q131" s="2"/>
      <c r="R131" s="8"/>
      <c r="S131" s="2"/>
      <c r="T131" s="8"/>
      <c r="U131" s="2"/>
      <c r="V131" s="8"/>
      <c r="W131" s="363">
        <f t="shared" si="3"/>
        <v>2547000</v>
      </c>
      <c r="X131" s="337" t="s">
        <v>473</v>
      </c>
    </row>
    <row r="132" spans="1:24" ht="24.75" customHeight="1">
      <c r="A132" s="316">
        <v>127</v>
      </c>
      <c r="B132" s="317"/>
      <c r="C132" s="318" t="s">
        <v>258</v>
      </c>
      <c r="D132" s="319" t="s">
        <v>372</v>
      </c>
      <c r="E132" s="336" t="s">
        <v>489</v>
      </c>
      <c r="F132" s="338">
        <v>1500000</v>
      </c>
      <c r="G132" s="336" t="s">
        <v>490</v>
      </c>
      <c r="H132" s="338">
        <v>397500</v>
      </c>
      <c r="I132" s="2"/>
      <c r="J132" s="8"/>
      <c r="K132" s="2"/>
      <c r="L132" s="16"/>
      <c r="M132" s="2"/>
      <c r="N132" s="8"/>
      <c r="O132" s="346"/>
      <c r="P132" s="8"/>
      <c r="Q132" s="2"/>
      <c r="R132" s="8"/>
      <c r="S132" s="2"/>
      <c r="T132" s="8"/>
      <c r="U132" s="2"/>
      <c r="V132" s="8"/>
      <c r="W132" s="363">
        <f t="shared" si="3"/>
        <v>1897500</v>
      </c>
      <c r="X132" s="337" t="s">
        <v>474</v>
      </c>
    </row>
    <row r="133" spans="1:24" ht="24.75" customHeight="1">
      <c r="A133" s="316">
        <v>128</v>
      </c>
      <c r="B133" s="317"/>
      <c r="C133" s="318" t="s">
        <v>258</v>
      </c>
      <c r="D133" s="319" t="s">
        <v>373</v>
      </c>
      <c r="E133" s="336" t="s">
        <v>489</v>
      </c>
      <c r="F133" s="338">
        <v>405000</v>
      </c>
      <c r="G133" s="336" t="s">
        <v>490</v>
      </c>
      <c r="H133" s="338">
        <v>34500</v>
      </c>
      <c r="I133" s="2"/>
      <c r="J133" s="8"/>
      <c r="K133" s="2"/>
      <c r="L133" s="16"/>
      <c r="M133" s="2"/>
      <c r="N133" s="8"/>
      <c r="O133" s="346"/>
      <c r="P133" s="8"/>
      <c r="Q133" s="2"/>
      <c r="R133" s="8"/>
      <c r="S133" s="2"/>
      <c r="T133" s="8"/>
      <c r="U133" s="2"/>
      <c r="V133" s="8"/>
      <c r="W133" s="363">
        <f t="shared" si="3"/>
        <v>439500</v>
      </c>
      <c r="X133" s="337" t="s">
        <v>475</v>
      </c>
    </row>
    <row r="134" spans="1:24" ht="24.75" customHeight="1">
      <c r="A134" s="316">
        <v>129</v>
      </c>
      <c r="B134" s="317"/>
      <c r="C134" s="318" t="s">
        <v>258</v>
      </c>
      <c r="D134" s="319" t="s">
        <v>374</v>
      </c>
      <c r="E134" s="336" t="s">
        <v>489</v>
      </c>
      <c r="F134" s="338">
        <v>1940000</v>
      </c>
      <c r="G134" s="336" t="s">
        <v>490</v>
      </c>
      <c r="H134" s="338">
        <v>339000</v>
      </c>
      <c r="I134" s="2"/>
      <c r="J134" s="8"/>
      <c r="K134" s="2"/>
      <c r="L134" s="16"/>
      <c r="M134" s="2"/>
      <c r="N134" s="8"/>
      <c r="O134" s="346"/>
      <c r="P134" s="8"/>
      <c r="Q134" s="2"/>
      <c r="R134" s="8"/>
      <c r="S134" s="2"/>
      <c r="T134" s="8"/>
      <c r="U134" s="2"/>
      <c r="V134" s="8"/>
      <c r="W134" s="363">
        <f aca="true" t="shared" si="4" ref="W134:W147">SUM(F134,H134,J134,L134,N134,P134,R134,T134,V134)</f>
        <v>2279000</v>
      </c>
      <c r="X134" s="337" t="s">
        <v>476</v>
      </c>
    </row>
    <row r="135" spans="1:24" ht="24.75" customHeight="1">
      <c r="A135" s="316">
        <v>130</v>
      </c>
      <c r="B135" s="317"/>
      <c r="C135" s="318" t="s">
        <v>258</v>
      </c>
      <c r="D135" s="319" t="s">
        <v>375</v>
      </c>
      <c r="E135" s="336" t="s">
        <v>489</v>
      </c>
      <c r="F135" s="338">
        <v>2571000</v>
      </c>
      <c r="G135" s="336" t="s">
        <v>490</v>
      </c>
      <c r="H135" s="338">
        <v>589500</v>
      </c>
      <c r="I135" s="2"/>
      <c r="J135" s="8"/>
      <c r="K135" s="2"/>
      <c r="L135" s="16"/>
      <c r="M135" s="2"/>
      <c r="N135" s="8"/>
      <c r="O135" s="346"/>
      <c r="P135" s="8"/>
      <c r="Q135" s="2"/>
      <c r="R135" s="8"/>
      <c r="S135" s="2"/>
      <c r="T135" s="8"/>
      <c r="U135" s="2"/>
      <c r="V135" s="8"/>
      <c r="W135" s="363">
        <f t="shared" si="4"/>
        <v>3160500</v>
      </c>
      <c r="X135" s="337" t="s">
        <v>200</v>
      </c>
    </row>
    <row r="136" spans="1:24" ht="24.75" customHeight="1">
      <c r="A136" s="316">
        <v>131</v>
      </c>
      <c r="B136" s="317"/>
      <c r="C136" s="318" t="s">
        <v>258</v>
      </c>
      <c r="D136" s="319" t="s">
        <v>376</v>
      </c>
      <c r="E136" s="336" t="s">
        <v>489</v>
      </c>
      <c r="F136" s="338">
        <v>2690000</v>
      </c>
      <c r="G136" s="336" t="s">
        <v>490</v>
      </c>
      <c r="H136" s="338">
        <v>451500</v>
      </c>
      <c r="I136" s="2"/>
      <c r="J136" s="8"/>
      <c r="K136" s="2"/>
      <c r="L136" s="16"/>
      <c r="M136" s="2"/>
      <c r="N136" s="8"/>
      <c r="O136" s="346"/>
      <c r="P136" s="8"/>
      <c r="Q136" s="2"/>
      <c r="R136" s="8"/>
      <c r="S136" s="2"/>
      <c r="T136" s="8"/>
      <c r="U136" s="2"/>
      <c r="V136" s="8"/>
      <c r="W136" s="363">
        <f t="shared" si="4"/>
        <v>3141500</v>
      </c>
      <c r="X136" s="337" t="s">
        <v>477</v>
      </c>
    </row>
    <row r="137" spans="1:24" ht="24.75" customHeight="1">
      <c r="A137" s="316">
        <v>132</v>
      </c>
      <c r="B137" s="317"/>
      <c r="C137" s="318" t="s">
        <v>258</v>
      </c>
      <c r="D137" s="319" t="s">
        <v>377</v>
      </c>
      <c r="E137" s="336" t="s">
        <v>489</v>
      </c>
      <c r="F137" s="338">
        <v>1294000</v>
      </c>
      <c r="G137" s="336" t="s">
        <v>490</v>
      </c>
      <c r="H137" s="338">
        <v>267000</v>
      </c>
      <c r="I137" s="2"/>
      <c r="J137" s="8"/>
      <c r="K137" s="2"/>
      <c r="L137" s="16"/>
      <c r="M137" s="2"/>
      <c r="N137" s="8"/>
      <c r="O137" s="346"/>
      <c r="P137" s="8"/>
      <c r="Q137" s="2"/>
      <c r="R137" s="8"/>
      <c r="S137" s="2"/>
      <c r="T137" s="8"/>
      <c r="U137" s="2"/>
      <c r="V137" s="8"/>
      <c r="W137" s="363">
        <f t="shared" si="4"/>
        <v>1561000</v>
      </c>
      <c r="X137" s="337" t="s">
        <v>478</v>
      </c>
    </row>
    <row r="138" spans="1:24" ht="24.75" customHeight="1">
      <c r="A138" s="320">
        <v>133</v>
      </c>
      <c r="B138" s="321"/>
      <c r="C138" s="322" t="s">
        <v>258</v>
      </c>
      <c r="D138" s="323" t="s">
        <v>378</v>
      </c>
      <c r="E138" s="342" t="s">
        <v>489</v>
      </c>
      <c r="F138" s="27">
        <v>2002000</v>
      </c>
      <c r="G138" s="342" t="s">
        <v>490</v>
      </c>
      <c r="H138" s="27">
        <v>288000</v>
      </c>
      <c r="I138" s="3"/>
      <c r="J138" s="9"/>
      <c r="K138" s="3"/>
      <c r="L138" s="17"/>
      <c r="M138" s="3"/>
      <c r="N138" s="9"/>
      <c r="O138" s="348"/>
      <c r="P138" s="9"/>
      <c r="Q138" s="3"/>
      <c r="R138" s="9"/>
      <c r="S138" s="3"/>
      <c r="T138" s="9"/>
      <c r="U138" s="3"/>
      <c r="V138" s="9"/>
      <c r="W138" s="366">
        <f t="shared" si="4"/>
        <v>2290000</v>
      </c>
      <c r="X138" s="343" t="s">
        <v>479</v>
      </c>
    </row>
    <row r="139" spans="1:24" ht="24.75" customHeight="1">
      <c r="A139" s="312">
        <v>134</v>
      </c>
      <c r="B139" s="313" t="s">
        <v>36</v>
      </c>
      <c r="C139" s="314" t="s">
        <v>67</v>
      </c>
      <c r="D139" s="315"/>
      <c r="E139" s="333" t="s">
        <v>489</v>
      </c>
      <c r="F139" s="26">
        <v>1471000</v>
      </c>
      <c r="G139" s="333" t="s">
        <v>490</v>
      </c>
      <c r="H139" s="26">
        <v>160500</v>
      </c>
      <c r="I139" s="4"/>
      <c r="J139" s="7"/>
      <c r="K139" s="4"/>
      <c r="L139" s="15"/>
      <c r="M139" s="4"/>
      <c r="N139" s="7"/>
      <c r="O139" s="345"/>
      <c r="P139" s="7"/>
      <c r="Q139" s="4"/>
      <c r="R139" s="7"/>
      <c r="S139" s="4" t="s">
        <v>492</v>
      </c>
      <c r="T139" s="7">
        <v>111750</v>
      </c>
      <c r="U139" s="4" t="s">
        <v>493</v>
      </c>
      <c r="V139" s="7">
        <v>23153</v>
      </c>
      <c r="W139" s="365">
        <f t="shared" si="4"/>
        <v>1766403</v>
      </c>
      <c r="X139" s="335" t="s">
        <v>68</v>
      </c>
    </row>
    <row r="140" spans="1:24" ht="24.75" customHeight="1">
      <c r="A140" s="316">
        <v>135</v>
      </c>
      <c r="B140" s="317"/>
      <c r="C140" s="318" t="s">
        <v>258</v>
      </c>
      <c r="D140" s="319" t="s">
        <v>379</v>
      </c>
      <c r="E140" s="336" t="s">
        <v>489</v>
      </c>
      <c r="F140" s="338">
        <v>1200000</v>
      </c>
      <c r="G140" s="336" t="s">
        <v>490</v>
      </c>
      <c r="H140" s="338">
        <v>132000</v>
      </c>
      <c r="I140" s="2"/>
      <c r="J140" s="8"/>
      <c r="K140" s="2"/>
      <c r="L140" s="16"/>
      <c r="M140" s="2"/>
      <c r="N140" s="8"/>
      <c r="O140" s="346"/>
      <c r="P140" s="8"/>
      <c r="Q140" s="2"/>
      <c r="R140" s="8"/>
      <c r="S140" s="2"/>
      <c r="T140" s="8"/>
      <c r="U140" s="2"/>
      <c r="V140" s="8"/>
      <c r="W140" s="363">
        <f t="shared" si="4"/>
        <v>1332000</v>
      </c>
      <c r="X140" s="337" t="s">
        <v>69</v>
      </c>
    </row>
    <row r="141" spans="1:24" ht="24.75" customHeight="1">
      <c r="A141" s="316">
        <v>136</v>
      </c>
      <c r="B141" s="317"/>
      <c r="C141" s="318" t="s">
        <v>258</v>
      </c>
      <c r="D141" s="319" t="s">
        <v>36</v>
      </c>
      <c r="E141" s="336" t="s">
        <v>489</v>
      </c>
      <c r="F141" s="338">
        <v>1022000</v>
      </c>
      <c r="G141" s="336" t="s">
        <v>490</v>
      </c>
      <c r="H141" s="338">
        <v>87000</v>
      </c>
      <c r="I141" s="2"/>
      <c r="J141" s="8"/>
      <c r="K141" s="2"/>
      <c r="L141" s="16"/>
      <c r="M141" s="2"/>
      <c r="N141" s="8"/>
      <c r="O141" s="346"/>
      <c r="P141" s="8"/>
      <c r="Q141" s="2"/>
      <c r="R141" s="8"/>
      <c r="S141" s="2"/>
      <c r="T141" s="8"/>
      <c r="U141" s="2"/>
      <c r="V141" s="8"/>
      <c r="W141" s="363">
        <f t="shared" si="4"/>
        <v>1109000</v>
      </c>
      <c r="X141" s="337" t="s">
        <v>70</v>
      </c>
    </row>
    <row r="142" spans="1:24" ht="24.75" customHeight="1">
      <c r="A142" s="316">
        <v>137</v>
      </c>
      <c r="B142" s="317"/>
      <c r="C142" s="318" t="s">
        <v>258</v>
      </c>
      <c r="D142" s="319" t="s">
        <v>380</v>
      </c>
      <c r="E142" s="336" t="s">
        <v>489</v>
      </c>
      <c r="F142" s="338">
        <v>2986000</v>
      </c>
      <c r="G142" s="336" t="s">
        <v>490</v>
      </c>
      <c r="H142" s="338">
        <v>310500</v>
      </c>
      <c r="I142" s="2"/>
      <c r="J142" s="8"/>
      <c r="K142" s="2"/>
      <c r="L142" s="16"/>
      <c r="M142" s="2"/>
      <c r="N142" s="8"/>
      <c r="O142" s="346"/>
      <c r="P142" s="8"/>
      <c r="Q142" s="2"/>
      <c r="R142" s="8"/>
      <c r="S142" s="2"/>
      <c r="T142" s="8"/>
      <c r="U142" s="2"/>
      <c r="V142" s="8"/>
      <c r="W142" s="363">
        <f t="shared" si="4"/>
        <v>3296500</v>
      </c>
      <c r="X142" s="337" t="s">
        <v>480</v>
      </c>
    </row>
    <row r="143" spans="1:24" ht="24.75" customHeight="1">
      <c r="A143" s="316">
        <v>138</v>
      </c>
      <c r="B143" s="317"/>
      <c r="C143" s="318" t="s">
        <v>258</v>
      </c>
      <c r="D143" s="319" t="s">
        <v>381</v>
      </c>
      <c r="E143" s="336" t="s">
        <v>489</v>
      </c>
      <c r="F143" s="338">
        <v>1720000</v>
      </c>
      <c r="G143" s="336" t="s">
        <v>490</v>
      </c>
      <c r="H143" s="338">
        <v>171000</v>
      </c>
      <c r="I143" s="2"/>
      <c r="J143" s="8"/>
      <c r="K143" s="2"/>
      <c r="L143" s="16"/>
      <c r="M143" s="2"/>
      <c r="N143" s="8"/>
      <c r="O143" s="346"/>
      <c r="P143" s="8"/>
      <c r="Q143" s="2"/>
      <c r="R143" s="8"/>
      <c r="S143" s="2"/>
      <c r="T143" s="8"/>
      <c r="U143" s="2"/>
      <c r="V143" s="8"/>
      <c r="W143" s="363">
        <f t="shared" si="4"/>
        <v>1891000</v>
      </c>
      <c r="X143" s="337" t="s">
        <v>481</v>
      </c>
    </row>
    <row r="144" spans="1:24" ht="24.75" customHeight="1">
      <c r="A144" s="316">
        <v>139</v>
      </c>
      <c r="B144" s="317"/>
      <c r="C144" s="318" t="s">
        <v>258</v>
      </c>
      <c r="D144" s="319" t="s">
        <v>382</v>
      </c>
      <c r="E144" s="336" t="s">
        <v>489</v>
      </c>
      <c r="F144" s="338">
        <v>1342000</v>
      </c>
      <c r="G144" s="336" t="s">
        <v>490</v>
      </c>
      <c r="H144" s="338">
        <v>190500</v>
      </c>
      <c r="I144" s="2"/>
      <c r="J144" s="8"/>
      <c r="K144" s="2"/>
      <c r="L144" s="16"/>
      <c r="M144" s="2"/>
      <c r="N144" s="8"/>
      <c r="O144" s="346"/>
      <c r="P144" s="8"/>
      <c r="Q144" s="2"/>
      <c r="R144" s="8"/>
      <c r="S144" s="2"/>
      <c r="T144" s="8"/>
      <c r="U144" s="2"/>
      <c r="V144" s="8"/>
      <c r="W144" s="363">
        <f t="shared" si="4"/>
        <v>1532500</v>
      </c>
      <c r="X144" s="337" t="s">
        <v>482</v>
      </c>
    </row>
    <row r="145" spans="1:24" ht="24.75" customHeight="1">
      <c r="A145" s="316">
        <v>140</v>
      </c>
      <c r="B145" s="317"/>
      <c r="C145" s="318" t="s">
        <v>258</v>
      </c>
      <c r="D145" s="319" t="s">
        <v>383</v>
      </c>
      <c r="E145" s="336" t="s">
        <v>489</v>
      </c>
      <c r="F145" s="338">
        <v>1524000</v>
      </c>
      <c r="G145" s="336" t="s">
        <v>490</v>
      </c>
      <c r="H145" s="338">
        <v>147000</v>
      </c>
      <c r="I145" s="2"/>
      <c r="J145" s="8"/>
      <c r="K145" s="2"/>
      <c r="L145" s="16"/>
      <c r="M145" s="2"/>
      <c r="N145" s="8"/>
      <c r="O145" s="346"/>
      <c r="P145" s="8"/>
      <c r="Q145" s="2"/>
      <c r="R145" s="8"/>
      <c r="S145" s="2"/>
      <c r="T145" s="8"/>
      <c r="U145" s="2"/>
      <c r="V145" s="8"/>
      <c r="W145" s="363">
        <f t="shared" si="4"/>
        <v>1671000</v>
      </c>
      <c r="X145" s="337" t="s">
        <v>483</v>
      </c>
    </row>
    <row r="146" spans="1:24" ht="24.75" customHeight="1">
      <c r="A146" s="316">
        <v>141</v>
      </c>
      <c r="B146" s="317"/>
      <c r="C146" s="318" t="s">
        <v>258</v>
      </c>
      <c r="D146" s="319" t="s">
        <v>384</v>
      </c>
      <c r="E146" s="336" t="s">
        <v>489</v>
      </c>
      <c r="F146" s="338">
        <v>1048000</v>
      </c>
      <c r="G146" s="336" t="s">
        <v>490</v>
      </c>
      <c r="H146" s="338">
        <v>105000</v>
      </c>
      <c r="I146" s="2"/>
      <c r="J146" s="8"/>
      <c r="K146" s="2"/>
      <c r="L146" s="16"/>
      <c r="M146" s="2"/>
      <c r="N146" s="8"/>
      <c r="O146" s="346"/>
      <c r="P146" s="8"/>
      <c r="Q146" s="355" t="s">
        <v>491</v>
      </c>
      <c r="R146" s="8">
        <v>34545</v>
      </c>
      <c r="S146" s="2"/>
      <c r="T146" s="8"/>
      <c r="U146" s="2"/>
      <c r="V146" s="8"/>
      <c r="W146" s="363">
        <f t="shared" si="4"/>
        <v>1187545</v>
      </c>
      <c r="X146" s="337" t="s">
        <v>71</v>
      </c>
    </row>
    <row r="147" spans="1:24" ht="24.75" customHeight="1">
      <c r="A147" s="320">
        <v>142</v>
      </c>
      <c r="B147" s="321"/>
      <c r="C147" s="322" t="s">
        <v>258</v>
      </c>
      <c r="D147" s="323" t="s">
        <v>385</v>
      </c>
      <c r="E147" s="342" t="s">
        <v>489</v>
      </c>
      <c r="F147" s="27">
        <v>1574000</v>
      </c>
      <c r="G147" s="342" t="s">
        <v>490</v>
      </c>
      <c r="H147" s="27">
        <v>226500</v>
      </c>
      <c r="I147" s="3" t="s">
        <v>496</v>
      </c>
      <c r="J147" s="9">
        <v>1230</v>
      </c>
      <c r="K147" s="3"/>
      <c r="L147" s="17"/>
      <c r="M147" s="3"/>
      <c r="N147" s="9"/>
      <c r="O147" s="348"/>
      <c r="P147" s="9"/>
      <c r="Q147" s="3"/>
      <c r="R147" s="9"/>
      <c r="S147" s="3"/>
      <c r="T147" s="9"/>
      <c r="U147" s="3"/>
      <c r="V147" s="9"/>
      <c r="W147" s="366">
        <f t="shared" si="4"/>
        <v>1801730</v>
      </c>
      <c r="X147" s="343" t="s">
        <v>72</v>
      </c>
    </row>
    <row r="148" spans="1:24" s="18" customFormat="1" ht="24.75" customHeight="1">
      <c r="A148" s="368"/>
      <c r="B148" s="368"/>
      <c r="C148" s="369"/>
      <c r="D148" s="370"/>
      <c r="E148" s="368"/>
      <c r="F148" s="371">
        <f>SUM(F6:F147)</f>
        <v>254430000</v>
      </c>
      <c r="G148" s="368"/>
      <c r="H148" s="371">
        <f aca="true" t="shared" si="5" ref="H148:W148">SUM(H6:H147)</f>
        <v>40471500</v>
      </c>
      <c r="I148" s="368"/>
      <c r="J148" s="371">
        <f t="shared" si="5"/>
        <v>12180</v>
      </c>
      <c r="K148" s="368"/>
      <c r="L148" s="368">
        <f t="shared" si="5"/>
        <v>90141.34000000001</v>
      </c>
      <c r="M148" s="368"/>
      <c r="N148" s="371">
        <f t="shared" si="5"/>
        <v>5664</v>
      </c>
      <c r="O148" s="368"/>
      <c r="P148" s="368">
        <f t="shared" si="5"/>
        <v>149915.25</v>
      </c>
      <c r="Q148" s="368"/>
      <c r="R148" s="371">
        <f t="shared" si="5"/>
        <v>759990</v>
      </c>
      <c r="S148" s="368"/>
      <c r="T148" s="368">
        <f t="shared" si="5"/>
        <v>418386.5</v>
      </c>
      <c r="U148" s="368"/>
      <c r="V148" s="371">
        <f t="shared" si="5"/>
        <v>23153</v>
      </c>
      <c r="W148" s="372">
        <f t="shared" si="5"/>
        <v>296360930.09000003</v>
      </c>
      <c r="X148" s="368"/>
    </row>
  </sheetData>
  <sheetProtection password="CC71" sheet="1" objects="1" scenarios="1" selectLockedCells="1" selectUnlockedCells="1"/>
  <mergeCells count="22">
    <mergeCell ref="G5:H5"/>
    <mergeCell ref="O5:P5"/>
    <mergeCell ref="B3:B5"/>
    <mergeCell ref="I3:P3"/>
    <mergeCell ref="I4:J5"/>
    <mergeCell ref="Q3:R5"/>
    <mergeCell ref="C3:D5"/>
    <mergeCell ref="E3:F3"/>
    <mergeCell ref="E4:F4"/>
    <mergeCell ref="G3:H3"/>
    <mergeCell ref="G4:H4"/>
    <mergeCell ref="E5:F5"/>
    <mergeCell ref="A1:X1"/>
    <mergeCell ref="U4:V5"/>
    <mergeCell ref="K4:P4"/>
    <mergeCell ref="K5:L5"/>
    <mergeCell ref="M5:N5"/>
    <mergeCell ref="S3:V3"/>
    <mergeCell ref="S4:T5"/>
    <mergeCell ref="W3:W5"/>
    <mergeCell ref="X3:X5"/>
    <mergeCell ref="A3:A5"/>
  </mergeCells>
  <printOptions/>
  <pageMargins left="0.16" right="0.16" top="0.33" bottom="0.16" header="0.16" footer="0.16"/>
  <pageSetup horizontalDpi="600" verticalDpi="600" orientation="landscape" paperSize="9" scale="82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AZ1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Y1" sqref="Y1"/>
    </sheetView>
  </sheetViews>
  <sheetFormatPr defaultColWidth="9.140625" defaultRowHeight="21.75"/>
  <cols>
    <col min="1" max="1" width="2.57421875" style="159" customWidth="1"/>
    <col min="2" max="2" width="7.57421875" style="40" customWidth="1"/>
    <col min="3" max="3" width="12.8515625" style="40" customWidth="1"/>
    <col min="4" max="4" width="18.57421875" style="160" customWidth="1"/>
    <col min="5" max="5" width="14.28125" style="158" customWidth="1"/>
    <col min="6" max="7" width="7.57421875" style="29" customWidth="1"/>
    <col min="8" max="9" width="8.421875" style="161" customWidth="1"/>
    <col min="10" max="10" width="9.28125" style="179" customWidth="1"/>
    <col min="11" max="11" width="2.28125" style="180" customWidth="1"/>
    <col min="12" max="12" width="4.57421875" style="181" customWidth="1"/>
    <col min="13" max="13" width="4.7109375" style="165" customWidth="1"/>
    <col min="14" max="14" width="5.28125" style="182" customWidth="1"/>
    <col min="15" max="15" width="4.57421875" style="183" customWidth="1"/>
    <col min="16" max="16" width="2.421875" style="184" customWidth="1"/>
    <col min="17" max="17" width="5.28125" style="185" customWidth="1"/>
    <col min="18" max="18" width="4.8515625" style="169" customWidth="1"/>
    <col min="19" max="19" width="5.28125" style="179" customWidth="1"/>
    <col min="20" max="20" width="4.7109375" style="169" customWidth="1"/>
    <col min="21" max="21" width="7.28125" style="185" customWidth="1"/>
    <col min="22" max="22" width="7.140625" style="179" customWidth="1"/>
    <col min="23" max="23" width="10.140625" style="179" customWidth="1"/>
    <col min="24" max="24" width="2.7109375" style="137" customWidth="1"/>
    <col min="25" max="28" width="5.8515625" style="137" customWidth="1"/>
    <col min="29" max="29" width="6.8515625" style="137" customWidth="1"/>
    <col min="30" max="30" width="5.7109375" style="137" customWidth="1"/>
    <col min="31" max="31" width="6.421875" style="137" customWidth="1"/>
    <col min="32" max="32" width="7.00390625" style="138" customWidth="1"/>
    <col min="33" max="33" width="8.00390625" style="138" customWidth="1"/>
    <col min="34" max="35" width="5.140625" style="137" customWidth="1"/>
    <col min="36" max="36" width="6.00390625" style="137" customWidth="1"/>
    <col min="37" max="37" width="7.7109375" style="135" customWidth="1"/>
    <col min="38" max="52" width="9.140625" style="135" customWidth="1"/>
    <col min="53" max="16384" width="9.140625" style="136" customWidth="1"/>
  </cols>
  <sheetData>
    <row r="1" spans="1:36" ht="24.75" customHeight="1">
      <c r="A1" s="412" t="s">
        <v>246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1:36" ht="24.75" customHeight="1">
      <c r="A2" s="412" t="s">
        <v>109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23" ht="24.75" customHeight="1">
      <c r="A3" s="413" t="s">
        <v>247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</row>
    <row r="4" spans="1:37" ht="27" customHeight="1">
      <c r="A4" s="415" t="s">
        <v>33</v>
      </c>
      <c r="B4" s="415" t="s">
        <v>26</v>
      </c>
      <c r="C4" s="427" t="s">
        <v>27</v>
      </c>
      <c r="D4" s="415" t="s">
        <v>39</v>
      </c>
      <c r="E4" s="415" t="s">
        <v>40</v>
      </c>
      <c r="F4" s="418" t="s">
        <v>110</v>
      </c>
      <c r="G4" s="419"/>
      <c r="H4" s="419"/>
      <c r="I4" s="419"/>
      <c r="J4" s="420"/>
      <c r="K4" s="421" t="s">
        <v>111</v>
      </c>
      <c r="L4" s="422"/>
      <c r="M4" s="422"/>
      <c r="N4" s="423"/>
      <c r="O4" s="418" t="s">
        <v>112</v>
      </c>
      <c r="P4" s="419"/>
      <c r="Q4" s="419"/>
      <c r="R4" s="419"/>
      <c r="S4" s="420"/>
      <c r="T4" s="418" t="s">
        <v>41</v>
      </c>
      <c r="U4" s="419"/>
      <c r="V4" s="420"/>
      <c r="W4" s="417" t="s">
        <v>38</v>
      </c>
      <c r="AC4" s="411"/>
      <c r="AD4" s="411"/>
      <c r="AE4" s="411"/>
      <c r="AF4" s="411"/>
      <c r="AG4" s="411"/>
      <c r="AH4" s="411"/>
      <c r="AI4" s="411"/>
      <c r="AJ4" s="411"/>
      <c r="AK4" s="424"/>
    </row>
    <row r="5" spans="1:52" ht="36.75" customHeight="1">
      <c r="A5" s="416"/>
      <c r="B5" s="416"/>
      <c r="C5" s="428"/>
      <c r="D5" s="416"/>
      <c r="E5" s="416"/>
      <c r="F5" s="297" t="s">
        <v>142</v>
      </c>
      <c r="G5" s="186" t="s">
        <v>113</v>
      </c>
      <c r="H5" s="294" t="s">
        <v>250</v>
      </c>
      <c r="I5" s="294" t="s">
        <v>114</v>
      </c>
      <c r="J5" s="295" t="s">
        <v>115</v>
      </c>
      <c r="K5" s="140" t="s">
        <v>116</v>
      </c>
      <c r="L5" s="187" t="s">
        <v>117</v>
      </c>
      <c r="M5" s="141" t="s">
        <v>114</v>
      </c>
      <c r="N5" s="305" t="s">
        <v>115</v>
      </c>
      <c r="O5" s="303" t="s">
        <v>118</v>
      </c>
      <c r="P5" s="142" t="s">
        <v>116</v>
      </c>
      <c r="Q5" s="188" t="s">
        <v>117</v>
      </c>
      <c r="R5" s="143" t="s">
        <v>114</v>
      </c>
      <c r="S5" s="304" t="s">
        <v>115</v>
      </c>
      <c r="T5" s="189" t="s">
        <v>117</v>
      </c>
      <c r="U5" s="190" t="s">
        <v>114</v>
      </c>
      <c r="V5" s="298" t="s">
        <v>115</v>
      </c>
      <c r="W5" s="417"/>
      <c r="X5" s="135"/>
      <c r="Y5" s="135"/>
      <c r="Z5" s="135"/>
      <c r="AA5" s="135"/>
      <c r="AB5" s="135"/>
      <c r="AC5" s="139"/>
      <c r="AD5" s="139"/>
      <c r="AE5" s="144"/>
      <c r="AF5" s="145"/>
      <c r="AG5" s="144"/>
      <c r="AH5" s="139"/>
      <c r="AI5" s="411"/>
      <c r="AJ5" s="411"/>
      <c r="AK5" s="424"/>
      <c r="AL5" s="139"/>
      <c r="AM5" s="139"/>
      <c r="AN5" s="139"/>
      <c r="AO5" s="139"/>
      <c r="AP5" s="139"/>
      <c r="AQ5" s="139"/>
      <c r="AR5" s="139"/>
      <c r="AU5" s="146"/>
      <c r="AV5" s="147"/>
      <c r="AW5" s="146"/>
      <c r="AX5" s="146"/>
      <c r="AY5" s="146"/>
      <c r="AZ5" s="146"/>
    </row>
    <row r="6" spans="1:52" s="30" customFormat="1" ht="27.75" customHeight="1">
      <c r="A6" s="33">
        <v>1</v>
      </c>
      <c r="B6" s="34" t="s">
        <v>36</v>
      </c>
      <c r="C6" s="34" t="s">
        <v>17</v>
      </c>
      <c r="D6" s="34" t="s">
        <v>122</v>
      </c>
      <c r="E6" s="37" t="s">
        <v>119</v>
      </c>
      <c r="F6" s="290">
        <v>11510</v>
      </c>
      <c r="G6" s="35">
        <v>11290</v>
      </c>
      <c r="H6" s="302">
        <f>F6-G6</f>
        <v>220</v>
      </c>
      <c r="I6" s="150" t="s">
        <v>143</v>
      </c>
      <c r="J6" s="296">
        <f>H6*3</f>
        <v>660</v>
      </c>
      <c r="K6" s="154"/>
      <c r="L6" s="87"/>
      <c r="M6" s="88"/>
      <c r="N6" s="89"/>
      <c r="O6" s="35"/>
      <c r="P6" s="36"/>
      <c r="Q6" s="35"/>
      <c r="R6" s="35"/>
      <c r="S6" s="152"/>
      <c r="T6" s="35">
        <v>190</v>
      </c>
      <c r="U6" s="150" t="s">
        <v>143</v>
      </c>
      <c r="V6" s="290">
        <f>T6*3</f>
        <v>570</v>
      </c>
      <c r="W6" s="149">
        <f>SUM(J6,N6,S6,V6)</f>
        <v>1230</v>
      </c>
      <c r="X6" s="155"/>
      <c r="Y6" s="155"/>
      <c r="Z6" s="155"/>
      <c r="AA6" s="155"/>
      <c r="AB6" s="155"/>
      <c r="AC6" s="155"/>
      <c r="AD6" s="155"/>
      <c r="AE6" s="155"/>
      <c r="AF6" s="31"/>
      <c r="AG6" s="31"/>
      <c r="AH6" s="155"/>
      <c r="AI6" s="155"/>
      <c r="AJ6" s="155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s="30" customFormat="1" ht="27.75" customHeight="1">
      <c r="A7" s="33">
        <v>2</v>
      </c>
      <c r="B7" s="34" t="s">
        <v>29</v>
      </c>
      <c r="C7" s="34" t="s">
        <v>249</v>
      </c>
      <c r="D7" s="34" t="s">
        <v>123</v>
      </c>
      <c r="E7" s="37" t="s">
        <v>124</v>
      </c>
      <c r="F7" s="290">
        <v>27490</v>
      </c>
      <c r="G7" s="35">
        <v>25740</v>
      </c>
      <c r="H7" s="302">
        <f>F7-G7</f>
        <v>1750</v>
      </c>
      <c r="I7" s="150" t="s">
        <v>143</v>
      </c>
      <c r="J7" s="296">
        <f>H7*3</f>
        <v>5250</v>
      </c>
      <c r="K7" s="154"/>
      <c r="L7" s="87"/>
      <c r="M7" s="88"/>
      <c r="N7" s="89"/>
      <c r="O7" s="35"/>
      <c r="P7" s="36"/>
      <c r="Q7" s="35"/>
      <c r="R7" s="35"/>
      <c r="S7" s="152"/>
      <c r="T7" s="35"/>
      <c r="U7" s="150"/>
      <c r="V7" s="290"/>
      <c r="W7" s="149">
        <f>SUM(J7,N7,S7,V7)</f>
        <v>5250</v>
      </c>
      <c r="X7" s="155"/>
      <c r="Y7" s="155"/>
      <c r="Z7" s="155"/>
      <c r="AA7" s="155"/>
      <c r="AB7" s="155"/>
      <c r="AC7" s="155"/>
      <c r="AD7" s="155"/>
      <c r="AE7" s="155"/>
      <c r="AF7" s="31"/>
      <c r="AG7" s="31"/>
      <c r="AH7" s="155"/>
      <c r="AI7" s="155"/>
      <c r="AJ7" s="155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</row>
    <row r="8" spans="1:37" ht="27.75" customHeight="1">
      <c r="A8" s="33">
        <v>3</v>
      </c>
      <c r="B8" s="34" t="s">
        <v>29</v>
      </c>
      <c r="C8" s="34" t="s">
        <v>49</v>
      </c>
      <c r="D8" s="34" t="s">
        <v>125</v>
      </c>
      <c r="E8" s="37" t="s">
        <v>119</v>
      </c>
      <c r="F8" s="290">
        <v>10240</v>
      </c>
      <c r="G8" s="35">
        <v>10030</v>
      </c>
      <c r="H8" s="302">
        <f>F8-G8</f>
        <v>210</v>
      </c>
      <c r="I8" s="150" t="s">
        <v>143</v>
      </c>
      <c r="J8" s="296">
        <f>H8*3</f>
        <v>630</v>
      </c>
      <c r="K8" s="154"/>
      <c r="L8" s="87"/>
      <c r="M8" s="88"/>
      <c r="N8" s="89"/>
      <c r="O8" s="151"/>
      <c r="P8" s="36"/>
      <c r="Q8" s="35"/>
      <c r="R8" s="35"/>
      <c r="S8" s="152"/>
      <c r="T8" s="35">
        <v>1460</v>
      </c>
      <c r="U8" s="150" t="s">
        <v>143</v>
      </c>
      <c r="V8" s="290">
        <f>T8*3</f>
        <v>4380</v>
      </c>
      <c r="W8" s="149">
        <f>SUM(J8,N8,S8,V8)</f>
        <v>5010</v>
      </c>
      <c r="AC8" s="147"/>
      <c r="AG8" s="146"/>
      <c r="AK8" s="137"/>
    </row>
    <row r="9" spans="1:37" ht="27.75" customHeight="1">
      <c r="A9" s="33">
        <v>4</v>
      </c>
      <c r="B9" s="34" t="s">
        <v>28</v>
      </c>
      <c r="C9" s="34" t="s">
        <v>55</v>
      </c>
      <c r="D9" s="34" t="s">
        <v>126</v>
      </c>
      <c r="E9" s="37" t="s">
        <v>119</v>
      </c>
      <c r="F9" s="290">
        <v>12670</v>
      </c>
      <c r="G9" s="35">
        <v>12440</v>
      </c>
      <c r="H9" s="302">
        <f>F9-G9</f>
        <v>230</v>
      </c>
      <c r="I9" s="150" t="s">
        <v>143</v>
      </c>
      <c r="J9" s="296">
        <f>H9*3</f>
        <v>690</v>
      </c>
      <c r="K9" s="154"/>
      <c r="L9" s="87"/>
      <c r="M9" s="156"/>
      <c r="N9" s="89"/>
      <c r="O9" s="151"/>
      <c r="P9" s="36"/>
      <c r="Q9" s="35"/>
      <c r="R9" s="35"/>
      <c r="S9" s="152"/>
      <c r="T9" s="35"/>
      <c r="U9" s="150"/>
      <c r="V9" s="290"/>
      <c r="W9" s="149">
        <f>SUM(J9,N9,S9,V9)</f>
        <v>690</v>
      </c>
      <c r="AE9" s="146"/>
      <c r="AK9" s="153"/>
    </row>
    <row r="10" spans="6:23" ht="12" customHeight="1">
      <c r="F10" s="41"/>
      <c r="G10" s="41"/>
      <c r="J10" s="162"/>
      <c r="K10" s="163"/>
      <c r="L10" s="164"/>
      <c r="N10" s="166"/>
      <c r="O10" s="167"/>
      <c r="P10" s="168"/>
      <c r="Q10" s="169"/>
      <c r="S10" s="170"/>
      <c r="U10" s="169"/>
      <c r="V10" s="299"/>
      <c r="W10" s="171"/>
    </row>
    <row r="11" spans="1:23" ht="27.75" customHeight="1">
      <c r="A11" s="172"/>
      <c r="B11" s="425" t="s">
        <v>129</v>
      </c>
      <c r="C11" s="425"/>
      <c r="D11" s="425"/>
      <c r="E11" s="426"/>
      <c r="F11" s="173"/>
      <c r="G11" s="173"/>
      <c r="H11" s="174"/>
      <c r="I11" s="174"/>
      <c r="J11" s="300">
        <f>SUM(J6:J10)</f>
        <v>7230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300">
        <f>SUM(V6:V9)</f>
        <v>4950</v>
      </c>
      <c r="W11" s="301">
        <f>SUM(W6:W10)</f>
        <v>12180</v>
      </c>
    </row>
    <row r="12" spans="1:23" ht="24.75" customHeight="1">
      <c r="A12" s="148"/>
      <c r="B12" s="176"/>
      <c r="C12" s="176"/>
      <c r="D12" s="176"/>
      <c r="E12" s="176"/>
      <c r="F12" s="177"/>
      <c r="G12" s="177"/>
      <c r="H12" s="178"/>
      <c r="I12" s="178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</row>
    <row r="13" spans="1:15" ht="18">
      <c r="A13" s="291" t="s">
        <v>133</v>
      </c>
      <c r="B13" s="160"/>
      <c r="C13" s="292" t="s">
        <v>248</v>
      </c>
      <c r="F13" s="185"/>
      <c r="G13" s="185"/>
      <c r="K13" s="293"/>
      <c r="M13" s="164"/>
      <c r="O13" s="185"/>
    </row>
  </sheetData>
  <sheetProtection password="CC71" sheet="1" objects="1" scenarios="1" selectLockedCells="1" selectUnlockedCells="1"/>
  <mergeCells count="20">
    <mergeCell ref="B11:E11"/>
    <mergeCell ref="B4:B5"/>
    <mergeCell ref="C4:C5"/>
    <mergeCell ref="D4:D5"/>
    <mergeCell ref="E4:E5"/>
    <mergeCell ref="AK4:AK5"/>
    <mergeCell ref="AI4:AI5"/>
    <mergeCell ref="AJ4:AJ5"/>
    <mergeCell ref="AE4:AF4"/>
    <mergeCell ref="AG4:AH4"/>
    <mergeCell ref="AC4:AD4"/>
    <mergeCell ref="A1:W1"/>
    <mergeCell ref="A2:W2"/>
    <mergeCell ref="A3:W3"/>
    <mergeCell ref="A4:A5"/>
    <mergeCell ref="W4:W5"/>
    <mergeCell ref="O4:S4"/>
    <mergeCell ref="T4:V4"/>
    <mergeCell ref="K4:N4"/>
    <mergeCell ref="F4:J4"/>
  </mergeCells>
  <printOptions/>
  <pageMargins left="0.16" right="0.17" top="0.54" bottom="0.34" header="0.27" footer="0.32"/>
  <pageSetup horizontalDpi="600" verticalDpi="600" orientation="landscape" paperSize="9" scale="96" r:id="rId2"/>
  <headerFooter alignWithMargins="0">
    <oddHeader>&amp;Rหน้าที่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44"/>
  <sheetViews>
    <sheetView view="pageBreakPreview" zoomScaleNormal="120" zoomScaleSheetLayoutView="100" workbookViewId="0" topLeftCell="A1">
      <pane ySplit="6" topLeftCell="BM7" activePane="bottomLeft" state="frozen"/>
      <selection pane="topLeft" activeCell="A1" sqref="A1"/>
      <selection pane="bottomLeft" activeCell="K1" sqref="K1"/>
    </sheetView>
  </sheetViews>
  <sheetFormatPr defaultColWidth="9.140625" defaultRowHeight="21.75"/>
  <cols>
    <col min="1" max="1" width="2.57421875" style="20" customWidth="1"/>
    <col min="2" max="2" width="7.57421875" style="20" customWidth="1"/>
    <col min="3" max="3" width="12.57421875" style="20" customWidth="1"/>
    <col min="4" max="4" width="18.57421875" style="20" customWidth="1"/>
    <col min="5" max="5" width="14.28125" style="20" customWidth="1"/>
    <col min="6" max="6" width="9.57421875" style="20" customWidth="1"/>
    <col min="7" max="7" width="8.57421875" style="20" customWidth="1"/>
    <col min="8" max="8" width="10.57421875" style="24" customWidth="1"/>
    <col min="9" max="9" width="15.28125" style="64" customWidth="1"/>
    <col min="10" max="10" width="6.7109375" style="43" customWidth="1"/>
    <col min="11" max="16384" width="9.140625" style="20" customWidth="1"/>
  </cols>
  <sheetData>
    <row r="1" spans="1:10" ht="18.75" customHeight="1">
      <c r="A1" s="434" t="s">
        <v>139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 ht="18.75" customHeight="1">
      <c r="A2" s="435" t="s">
        <v>51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0" ht="18.75" customHeight="1">
      <c r="A3" s="436" t="s">
        <v>205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9" ht="22.5" customHeight="1">
      <c r="A4" s="21"/>
      <c r="B4" s="21"/>
      <c r="C4" s="21"/>
      <c r="D4" s="21"/>
      <c r="E4" s="21"/>
      <c r="F4" s="25"/>
      <c r="G4" s="25"/>
      <c r="H4" s="21"/>
      <c r="I4" s="42"/>
    </row>
    <row r="5" spans="1:10" ht="19.5" customHeight="1">
      <c r="A5" s="437" t="s">
        <v>132</v>
      </c>
      <c r="B5" s="437" t="s">
        <v>26</v>
      </c>
      <c r="C5" s="437" t="s">
        <v>27</v>
      </c>
      <c r="D5" s="437" t="s">
        <v>130</v>
      </c>
      <c r="E5" s="439" t="s">
        <v>40</v>
      </c>
      <c r="F5" s="429" t="s">
        <v>52</v>
      </c>
      <c r="G5" s="429"/>
      <c r="H5" s="430" t="s">
        <v>131</v>
      </c>
      <c r="I5" s="432" t="s">
        <v>133</v>
      </c>
      <c r="J5" s="432"/>
    </row>
    <row r="6" spans="1:10" ht="24" customHeight="1">
      <c r="A6" s="438"/>
      <c r="B6" s="438"/>
      <c r="C6" s="438"/>
      <c r="D6" s="438"/>
      <c r="E6" s="440"/>
      <c r="F6" s="44" t="s">
        <v>134</v>
      </c>
      <c r="G6" s="44" t="s">
        <v>135</v>
      </c>
      <c r="H6" s="431"/>
      <c r="I6" s="433" t="s">
        <v>136</v>
      </c>
      <c r="J6" s="433"/>
    </row>
    <row r="7" spans="1:10" ht="24" customHeight="1">
      <c r="A7" s="83">
        <v>1</v>
      </c>
      <c r="B7" s="191" t="s">
        <v>137</v>
      </c>
      <c r="C7" s="191" t="s">
        <v>93</v>
      </c>
      <c r="D7" s="191" t="s">
        <v>206</v>
      </c>
      <c r="E7" s="254" t="s">
        <v>207</v>
      </c>
      <c r="F7" s="257">
        <f>SUM(J7:J8)</f>
        <v>2565</v>
      </c>
      <c r="G7" s="192">
        <v>0</v>
      </c>
      <c r="H7" s="267">
        <f>SUM(F7:G7)</f>
        <v>2565</v>
      </c>
      <c r="I7" s="255" t="s">
        <v>209</v>
      </c>
      <c r="J7" s="256">
        <v>1491.25</v>
      </c>
    </row>
    <row r="8" spans="1:10" ht="20.25" customHeight="1">
      <c r="A8" s="259"/>
      <c r="B8" s="260"/>
      <c r="C8" s="260"/>
      <c r="D8" s="260"/>
      <c r="E8" s="261"/>
      <c r="F8" s="262"/>
      <c r="G8" s="263"/>
      <c r="H8" s="264"/>
      <c r="I8" s="265" t="s">
        <v>208</v>
      </c>
      <c r="J8" s="266">
        <v>1073.75</v>
      </c>
    </row>
    <row r="9" spans="1:10" ht="24" customHeight="1">
      <c r="A9" s="47">
        <v>2</v>
      </c>
      <c r="B9" s="66" t="s">
        <v>32</v>
      </c>
      <c r="C9" s="46" t="s">
        <v>45</v>
      </c>
      <c r="D9" s="45" t="s">
        <v>127</v>
      </c>
      <c r="E9" s="46" t="s">
        <v>120</v>
      </c>
      <c r="F9" s="67">
        <f>SUM(J9)</f>
        <v>560</v>
      </c>
      <c r="G9" s="67">
        <v>0</v>
      </c>
      <c r="H9" s="134">
        <f>SUM(F9:G9)</f>
        <v>560</v>
      </c>
      <c r="I9" s="81" t="s">
        <v>210</v>
      </c>
      <c r="J9" s="68">
        <v>560</v>
      </c>
    </row>
    <row r="10" spans="1:10" ht="24" customHeight="1">
      <c r="A10" s="47">
        <v>3</v>
      </c>
      <c r="B10" s="46" t="s">
        <v>29</v>
      </c>
      <c r="C10" s="46" t="s">
        <v>56</v>
      </c>
      <c r="D10" s="46" t="s">
        <v>123</v>
      </c>
      <c r="E10" s="46" t="s">
        <v>124</v>
      </c>
      <c r="F10" s="67">
        <f>SUM(J10:J12)</f>
        <v>35616</v>
      </c>
      <c r="G10" s="67">
        <v>0</v>
      </c>
      <c r="H10" s="134">
        <f>SUM(F10:G10)</f>
        <v>35616</v>
      </c>
      <c r="I10" s="81" t="s">
        <v>214</v>
      </c>
      <c r="J10" s="68">
        <v>34496</v>
      </c>
    </row>
    <row r="11" spans="1:10" ht="20.25" customHeight="1">
      <c r="A11" s="69"/>
      <c r="B11" s="48"/>
      <c r="C11" s="48"/>
      <c r="D11" s="48"/>
      <c r="E11" s="48"/>
      <c r="F11" s="70"/>
      <c r="G11" s="70"/>
      <c r="H11" s="132"/>
      <c r="I11" s="82" t="s">
        <v>215</v>
      </c>
      <c r="J11" s="71">
        <v>830</v>
      </c>
    </row>
    <row r="12" spans="1:10" ht="20.25" customHeight="1">
      <c r="A12" s="69"/>
      <c r="B12" s="48"/>
      <c r="C12" s="48"/>
      <c r="D12" s="48"/>
      <c r="E12" s="48"/>
      <c r="F12" s="70"/>
      <c r="G12" s="70"/>
      <c r="H12" s="132"/>
      <c r="I12" s="82" t="s">
        <v>216</v>
      </c>
      <c r="J12" s="71">
        <v>290</v>
      </c>
    </row>
    <row r="13" spans="1:10" ht="24" customHeight="1">
      <c r="A13" s="47">
        <v>4</v>
      </c>
      <c r="B13" s="46" t="s">
        <v>28</v>
      </c>
      <c r="C13" s="46" t="s">
        <v>55</v>
      </c>
      <c r="D13" s="45" t="s">
        <v>126</v>
      </c>
      <c r="E13" s="46" t="s">
        <v>121</v>
      </c>
      <c r="F13" s="80">
        <f>SUM(J13:J15)</f>
        <v>1220</v>
      </c>
      <c r="G13" s="67">
        <v>0</v>
      </c>
      <c r="H13" s="134">
        <f>SUM(F13:G13)</f>
        <v>1220</v>
      </c>
      <c r="I13" s="258" t="s">
        <v>211</v>
      </c>
      <c r="J13" s="68">
        <v>490</v>
      </c>
    </row>
    <row r="14" spans="1:10" ht="20.25" customHeight="1">
      <c r="A14" s="69"/>
      <c r="B14" s="48"/>
      <c r="C14" s="48"/>
      <c r="D14" s="76"/>
      <c r="E14" s="48"/>
      <c r="F14" s="49"/>
      <c r="G14" s="70"/>
      <c r="H14" s="132"/>
      <c r="I14" s="82" t="s">
        <v>212</v>
      </c>
      <c r="J14" s="71">
        <v>200</v>
      </c>
    </row>
    <row r="15" spans="1:10" ht="20.25" customHeight="1">
      <c r="A15" s="50"/>
      <c r="B15" s="51"/>
      <c r="C15" s="51"/>
      <c r="D15" s="78"/>
      <c r="E15" s="51"/>
      <c r="F15" s="52"/>
      <c r="G15" s="72"/>
      <c r="H15" s="133"/>
      <c r="I15" s="79" t="s">
        <v>213</v>
      </c>
      <c r="J15" s="73">
        <v>530</v>
      </c>
    </row>
    <row r="16" spans="1:10" ht="24" customHeight="1">
      <c r="A16" s="47">
        <v>5</v>
      </c>
      <c r="B16" s="66" t="s">
        <v>137</v>
      </c>
      <c r="C16" s="46" t="s">
        <v>16</v>
      </c>
      <c r="D16" s="45" t="s">
        <v>217</v>
      </c>
      <c r="E16" s="46" t="s">
        <v>207</v>
      </c>
      <c r="F16" s="268">
        <f>SUM(J16:J25)</f>
        <v>39508.25</v>
      </c>
      <c r="G16" s="67">
        <v>0</v>
      </c>
      <c r="H16" s="267"/>
      <c r="I16" s="81" t="s">
        <v>218</v>
      </c>
      <c r="J16" s="68">
        <v>647</v>
      </c>
    </row>
    <row r="17" spans="1:10" ht="20.25" customHeight="1">
      <c r="A17" s="69"/>
      <c r="B17" s="75"/>
      <c r="C17" s="48"/>
      <c r="D17" s="76"/>
      <c r="E17" s="48"/>
      <c r="F17" s="70"/>
      <c r="G17" s="70"/>
      <c r="H17" s="132"/>
      <c r="I17" s="82" t="s">
        <v>219</v>
      </c>
      <c r="J17" s="71">
        <v>1820</v>
      </c>
    </row>
    <row r="18" spans="1:10" ht="20.25" customHeight="1">
      <c r="A18" s="69"/>
      <c r="B18" s="75"/>
      <c r="C18" s="48"/>
      <c r="D18" s="76"/>
      <c r="E18" s="48"/>
      <c r="F18" s="70"/>
      <c r="G18" s="70"/>
      <c r="H18" s="132"/>
      <c r="I18" s="82" t="s">
        <v>220</v>
      </c>
      <c r="J18" s="71">
        <v>220</v>
      </c>
    </row>
    <row r="19" spans="1:10" ht="20.25" customHeight="1">
      <c r="A19" s="69"/>
      <c r="B19" s="75"/>
      <c r="C19" s="48"/>
      <c r="D19" s="76"/>
      <c r="E19" s="48"/>
      <c r="F19" s="70"/>
      <c r="G19" s="70"/>
      <c r="H19" s="132"/>
      <c r="I19" s="82" t="s">
        <v>221</v>
      </c>
      <c r="J19" s="71">
        <v>650</v>
      </c>
    </row>
    <row r="20" spans="1:10" ht="20.25" customHeight="1">
      <c r="A20" s="69"/>
      <c r="B20" s="75"/>
      <c r="C20" s="48"/>
      <c r="D20" s="76"/>
      <c r="E20" s="48"/>
      <c r="F20" s="70"/>
      <c r="G20" s="70"/>
      <c r="H20" s="132"/>
      <c r="I20" s="82" t="s">
        <v>222</v>
      </c>
      <c r="J20" s="71">
        <v>3845</v>
      </c>
    </row>
    <row r="21" spans="1:10" ht="20.25" customHeight="1">
      <c r="A21" s="69"/>
      <c r="B21" s="75"/>
      <c r="C21" s="48"/>
      <c r="D21" s="76"/>
      <c r="E21" s="48"/>
      <c r="F21" s="70"/>
      <c r="G21" s="70"/>
      <c r="H21" s="132"/>
      <c r="I21" s="82" t="s">
        <v>223</v>
      </c>
      <c r="J21" s="71">
        <v>3080</v>
      </c>
    </row>
    <row r="22" spans="1:10" ht="20.25" customHeight="1">
      <c r="A22" s="69"/>
      <c r="B22" s="75"/>
      <c r="C22" s="48"/>
      <c r="D22" s="76"/>
      <c r="E22" s="48"/>
      <c r="F22" s="70"/>
      <c r="G22" s="70"/>
      <c r="H22" s="132"/>
      <c r="I22" s="82" t="s">
        <v>224</v>
      </c>
      <c r="J22" s="71">
        <v>3080</v>
      </c>
    </row>
    <row r="23" spans="1:10" ht="20.25" customHeight="1">
      <c r="A23" s="69"/>
      <c r="B23" s="75"/>
      <c r="C23" s="48"/>
      <c r="D23" s="76"/>
      <c r="E23" s="48"/>
      <c r="F23" s="70"/>
      <c r="G23" s="70"/>
      <c r="H23" s="132"/>
      <c r="I23" s="82" t="s">
        <v>225</v>
      </c>
      <c r="J23" s="71">
        <v>5715</v>
      </c>
    </row>
    <row r="24" spans="1:10" ht="20.25" customHeight="1">
      <c r="A24" s="69"/>
      <c r="B24" s="75"/>
      <c r="C24" s="48"/>
      <c r="D24" s="76"/>
      <c r="E24" s="48"/>
      <c r="F24" s="70"/>
      <c r="G24" s="70"/>
      <c r="H24" s="132"/>
      <c r="I24" s="82" t="s">
        <v>226</v>
      </c>
      <c r="J24" s="71">
        <v>6631.25</v>
      </c>
    </row>
    <row r="25" spans="1:10" ht="20.25" customHeight="1">
      <c r="A25" s="69"/>
      <c r="B25" s="75"/>
      <c r="C25" s="48"/>
      <c r="D25" s="76"/>
      <c r="E25" s="48"/>
      <c r="F25" s="70"/>
      <c r="G25" s="70"/>
      <c r="H25" s="132"/>
      <c r="I25" s="82" t="s">
        <v>227</v>
      </c>
      <c r="J25" s="71">
        <v>13820</v>
      </c>
    </row>
    <row r="26" spans="1:10" ht="24" customHeight="1">
      <c r="A26" s="69"/>
      <c r="B26" s="75"/>
      <c r="C26" s="48"/>
      <c r="D26" s="76" t="s">
        <v>232</v>
      </c>
      <c r="E26" s="48" t="s">
        <v>207</v>
      </c>
      <c r="F26" s="70">
        <f>SUM(J26:J39)</f>
        <v>70446</v>
      </c>
      <c r="G26" s="70">
        <v>0</v>
      </c>
      <c r="H26" s="132"/>
      <c r="I26" s="82" t="s">
        <v>228</v>
      </c>
      <c r="J26" s="71">
        <v>9560</v>
      </c>
    </row>
    <row r="27" spans="1:10" ht="19.5" customHeight="1">
      <c r="A27" s="50"/>
      <c r="B27" s="77"/>
      <c r="C27" s="51"/>
      <c r="D27" s="78"/>
      <c r="E27" s="51"/>
      <c r="F27" s="72"/>
      <c r="G27" s="72"/>
      <c r="H27" s="133"/>
      <c r="I27" s="79" t="s">
        <v>229</v>
      </c>
      <c r="J27" s="73">
        <v>9590</v>
      </c>
    </row>
    <row r="28" spans="1:10" ht="19.5" customHeight="1">
      <c r="A28" s="49"/>
      <c r="B28" s="49"/>
      <c r="C28" s="49"/>
      <c r="D28" s="49"/>
      <c r="E28" s="49"/>
      <c r="F28" s="49"/>
      <c r="G28" s="49"/>
      <c r="H28" s="273"/>
      <c r="I28" s="269" t="s">
        <v>230</v>
      </c>
      <c r="J28" s="270">
        <v>11180</v>
      </c>
    </row>
    <row r="29" spans="1:10" ht="19.5" customHeight="1">
      <c r="A29" s="49"/>
      <c r="B29" s="49"/>
      <c r="C29" s="49"/>
      <c r="D29" s="49"/>
      <c r="E29" s="49"/>
      <c r="F29" s="49"/>
      <c r="G29" s="49"/>
      <c r="H29" s="273"/>
      <c r="I29" s="269" t="s">
        <v>231</v>
      </c>
      <c r="J29" s="270">
        <v>8772.5</v>
      </c>
    </row>
    <row r="30" spans="1:10" ht="19.5" customHeight="1">
      <c r="A30" s="49"/>
      <c r="B30" s="49"/>
      <c r="C30" s="49"/>
      <c r="D30" s="49"/>
      <c r="E30" s="49"/>
      <c r="F30" s="49"/>
      <c r="G30" s="49"/>
      <c r="H30" s="273"/>
      <c r="I30" s="269" t="s">
        <v>233</v>
      </c>
      <c r="J30" s="270">
        <v>62</v>
      </c>
    </row>
    <row r="31" spans="1:10" ht="19.5" customHeight="1">
      <c r="A31" s="49"/>
      <c r="B31" s="49"/>
      <c r="C31" s="49"/>
      <c r="D31" s="49"/>
      <c r="E31" s="49"/>
      <c r="F31" s="49"/>
      <c r="G31" s="49"/>
      <c r="H31" s="273"/>
      <c r="I31" s="269" t="s">
        <v>234</v>
      </c>
      <c r="J31" s="270">
        <v>1330</v>
      </c>
    </row>
    <row r="32" spans="1:10" ht="19.5" customHeight="1">
      <c r="A32" s="49"/>
      <c r="B32" s="49"/>
      <c r="C32" s="49"/>
      <c r="D32" s="49"/>
      <c r="E32" s="49"/>
      <c r="F32" s="49"/>
      <c r="G32" s="49"/>
      <c r="H32" s="273"/>
      <c r="I32" s="269" t="s">
        <v>235</v>
      </c>
      <c r="J32" s="270">
        <v>370</v>
      </c>
    </row>
    <row r="33" spans="1:10" ht="19.5" customHeight="1">
      <c r="A33" s="49"/>
      <c r="B33" s="49"/>
      <c r="C33" s="49"/>
      <c r="D33" s="49"/>
      <c r="E33" s="49"/>
      <c r="F33" s="49"/>
      <c r="G33" s="49"/>
      <c r="H33" s="273"/>
      <c r="I33" s="269" t="s">
        <v>236</v>
      </c>
      <c r="J33" s="270">
        <v>9777.5</v>
      </c>
    </row>
    <row r="34" spans="1:10" ht="19.5" customHeight="1">
      <c r="A34" s="49"/>
      <c r="B34" s="49"/>
      <c r="C34" s="49"/>
      <c r="D34" s="49"/>
      <c r="E34" s="49"/>
      <c r="F34" s="49"/>
      <c r="G34" s="49"/>
      <c r="H34" s="273"/>
      <c r="I34" s="269" t="s">
        <v>237</v>
      </c>
      <c r="J34" s="270">
        <v>50</v>
      </c>
    </row>
    <row r="35" spans="1:10" ht="19.5" customHeight="1">
      <c r="A35" s="49"/>
      <c r="B35" s="49"/>
      <c r="C35" s="49"/>
      <c r="D35" s="49"/>
      <c r="E35" s="49"/>
      <c r="F35" s="49"/>
      <c r="G35" s="49"/>
      <c r="H35" s="273"/>
      <c r="I35" s="269" t="s">
        <v>238</v>
      </c>
      <c r="J35" s="270">
        <v>78</v>
      </c>
    </row>
    <row r="36" spans="1:10" ht="19.5" customHeight="1">
      <c r="A36" s="49"/>
      <c r="B36" s="49"/>
      <c r="C36" s="49"/>
      <c r="D36" s="49"/>
      <c r="E36" s="49"/>
      <c r="F36" s="49"/>
      <c r="G36" s="49"/>
      <c r="H36" s="273"/>
      <c r="I36" s="269" t="s">
        <v>239</v>
      </c>
      <c r="J36" s="270">
        <v>10174.5</v>
      </c>
    </row>
    <row r="37" spans="1:10" ht="19.5" customHeight="1">
      <c r="A37" s="49"/>
      <c r="B37" s="49"/>
      <c r="C37" s="49"/>
      <c r="D37" s="49"/>
      <c r="E37" s="49"/>
      <c r="F37" s="49"/>
      <c r="G37" s="49"/>
      <c r="H37" s="273"/>
      <c r="I37" s="269" t="s">
        <v>240</v>
      </c>
      <c r="J37" s="270">
        <v>124</v>
      </c>
    </row>
    <row r="38" spans="1:10" ht="19.5" customHeight="1">
      <c r="A38" s="49"/>
      <c r="B38" s="49"/>
      <c r="C38" s="49"/>
      <c r="D38" s="49"/>
      <c r="E38" s="49"/>
      <c r="F38" s="49"/>
      <c r="G38" s="49"/>
      <c r="H38" s="273"/>
      <c r="I38" s="269" t="s">
        <v>241</v>
      </c>
      <c r="J38" s="270">
        <v>650</v>
      </c>
    </row>
    <row r="39" spans="1:10" ht="19.5" customHeight="1">
      <c r="A39" s="49"/>
      <c r="B39" s="49"/>
      <c r="C39" s="49"/>
      <c r="D39" s="49"/>
      <c r="E39" s="49"/>
      <c r="F39" s="49"/>
      <c r="G39" s="49"/>
      <c r="H39" s="273"/>
      <c r="I39" s="269" t="s">
        <v>242</v>
      </c>
      <c r="J39" s="270">
        <v>8727.5</v>
      </c>
    </row>
    <row r="40" spans="1:10" ht="18.75" customHeight="1">
      <c r="A40" s="52"/>
      <c r="B40" s="52"/>
      <c r="C40" s="52"/>
      <c r="D40" s="275" t="s">
        <v>20</v>
      </c>
      <c r="E40" s="275"/>
      <c r="F40" s="274">
        <f>SUM(F16:F39)</f>
        <v>109954.25</v>
      </c>
      <c r="G40" s="274">
        <f>SUM(G16:G39)</f>
        <v>0</v>
      </c>
      <c r="H40" s="274">
        <f>SUM(F40:G40)</f>
        <v>109954.25</v>
      </c>
      <c r="I40" s="271"/>
      <c r="J40" s="272"/>
    </row>
    <row r="41" spans="1:10" s="22" customFormat="1" ht="8.25" customHeight="1">
      <c r="A41" s="25"/>
      <c r="F41" s="23"/>
      <c r="G41" s="23"/>
      <c r="H41" s="54"/>
      <c r="I41" s="55"/>
      <c r="J41" s="56"/>
    </row>
    <row r="42" spans="1:10" s="24" customFormat="1" ht="22.5" customHeight="1">
      <c r="A42" s="57"/>
      <c r="B42" s="57"/>
      <c r="C42" s="57"/>
      <c r="D42" s="57"/>
      <c r="E42" s="276" t="s">
        <v>129</v>
      </c>
      <c r="F42" s="74">
        <f>SUM(F7,F9,F10,F13,F40)</f>
        <v>149915.25</v>
      </c>
      <c r="G42" s="74">
        <f>SUM(G7:G27)</f>
        <v>0</v>
      </c>
      <c r="H42" s="74">
        <f>SUM(H7:H40)</f>
        <v>149915.25</v>
      </c>
      <c r="I42" s="58"/>
      <c r="J42" s="59"/>
    </row>
    <row r="43" spans="1:10" s="24" customFormat="1" ht="22.5">
      <c r="A43" s="57"/>
      <c r="B43" s="57"/>
      <c r="C43" s="57"/>
      <c r="D43" s="57"/>
      <c r="E43" s="21"/>
      <c r="F43" s="60"/>
      <c r="G43" s="60"/>
      <c r="H43" s="60"/>
      <c r="I43" s="61"/>
      <c r="J43" s="62"/>
    </row>
    <row r="44" spans="8:10" s="22" customFormat="1" ht="22.5">
      <c r="H44" s="57"/>
      <c r="I44" s="63"/>
      <c r="J44" s="56"/>
    </row>
  </sheetData>
  <sheetProtection password="CC71" sheet="1" objects="1" scenarios="1" selectLockedCells="1" selectUnlockedCells="1"/>
  <mergeCells count="12">
    <mergeCell ref="A1:J1"/>
    <mergeCell ref="A2:J2"/>
    <mergeCell ref="A3:J3"/>
    <mergeCell ref="A5:A6"/>
    <mergeCell ref="B5:B6"/>
    <mergeCell ref="C5:C6"/>
    <mergeCell ref="D5:D6"/>
    <mergeCell ref="E5:E6"/>
    <mergeCell ref="F5:G5"/>
    <mergeCell ref="H5:H6"/>
    <mergeCell ref="I5:J5"/>
    <mergeCell ref="I6:J6"/>
  </mergeCells>
  <printOptions/>
  <pageMargins left="0.4" right="0.17" top="0.37" bottom="0.16" header="0.16" footer="0.18"/>
  <pageSetup horizontalDpi="600" verticalDpi="600" orientation="portrait" paperSize="9" r:id="rId2"/>
  <headerFooter alignWithMargins="0">
    <oddHeader>&amp;Rหน้าที่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R33"/>
  <sheetViews>
    <sheetView view="pageBreakPreview" zoomScale="75" zoomScaleSheetLayoutView="75" workbookViewId="0" topLeftCell="A1">
      <pane ySplit="3" topLeftCell="BM4" activePane="bottomLeft" state="frozen"/>
      <selection pane="topLeft" activeCell="A1" sqref="A1"/>
      <selection pane="bottomLeft" activeCell="Q1" sqref="Q1"/>
    </sheetView>
  </sheetViews>
  <sheetFormatPr defaultColWidth="9.140625" defaultRowHeight="21.75"/>
  <cols>
    <col min="1" max="1" width="3.8515625" style="208" customWidth="1"/>
    <col min="2" max="2" width="10.421875" style="206" customWidth="1"/>
    <col min="3" max="3" width="14.57421875" style="206" customWidth="1"/>
    <col min="4" max="4" width="22.140625" style="206" customWidth="1"/>
    <col min="5" max="5" width="12.00390625" style="206" customWidth="1"/>
    <col min="6" max="6" width="10.8515625" style="236" customWidth="1"/>
    <col min="7" max="13" width="9.140625" style="236" customWidth="1"/>
    <col min="14" max="14" width="9.7109375" style="236" customWidth="1"/>
    <col min="15" max="15" width="9.28125" style="236" customWidth="1"/>
    <col min="16" max="16" width="13.28125" style="236" customWidth="1"/>
    <col min="17" max="17" width="9.140625" style="206" customWidth="1"/>
    <col min="18" max="18" width="12.8515625" style="206" customWidth="1"/>
    <col min="19" max="16384" width="9.140625" style="206" customWidth="1"/>
  </cols>
  <sheetData>
    <row r="1" spans="1:16" ht="20.25">
      <c r="A1" s="441" t="s">
        <v>158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</row>
    <row r="2" spans="1:16" ht="20.25">
      <c r="A2" s="207" t="s">
        <v>500</v>
      </c>
      <c r="B2" s="208"/>
      <c r="C2" s="208"/>
      <c r="D2" s="208"/>
      <c r="E2" s="208"/>
      <c r="F2" s="208"/>
      <c r="G2" s="238" t="s">
        <v>243</v>
      </c>
      <c r="H2" s="208"/>
      <c r="I2" s="208"/>
      <c r="J2" s="208"/>
      <c r="K2" s="208"/>
      <c r="L2" s="208"/>
      <c r="M2" s="208"/>
      <c r="N2" s="208"/>
      <c r="O2" s="208"/>
      <c r="P2" s="208"/>
    </row>
    <row r="3" spans="1:16" s="212" customFormat="1" ht="45.75" customHeight="1">
      <c r="A3" s="209"/>
      <c r="B3" s="209" t="s">
        <v>26</v>
      </c>
      <c r="C3" s="209" t="s">
        <v>27</v>
      </c>
      <c r="D3" s="209" t="s">
        <v>39</v>
      </c>
      <c r="E3" s="209"/>
      <c r="F3" s="210" t="s">
        <v>159</v>
      </c>
      <c r="G3" s="211" t="s">
        <v>160</v>
      </c>
      <c r="H3" s="210" t="s">
        <v>161</v>
      </c>
      <c r="I3" s="211" t="s">
        <v>162</v>
      </c>
      <c r="J3" s="211" t="s">
        <v>163</v>
      </c>
      <c r="K3" s="210" t="s">
        <v>22</v>
      </c>
      <c r="L3" s="210" t="s">
        <v>21</v>
      </c>
      <c r="M3" s="211" t="s">
        <v>106</v>
      </c>
      <c r="N3" s="210" t="s">
        <v>41</v>
      </c>
      <c r="O3" s="237" t="s">
        <v>51</v>
      </c>
      <c r="P3" s="210" t="s">
        <v>38</v>
      </c>
    </row>
    <row r="4" spans="1:16" ht="20.25">
      <c r="A4" s="213">
        <v>1</v>
      </c>
      <c r="B4" s="214" t="s">
        <v>32</v>
      </c>
      <c r="C4" s="214" t="s">
        <v>45</v>
      </c>
      <c r="D4" s="214" t="s">
        <v>164</v>
      </c>
      <c r="E4" s="214" t="s">
        <v>165</v>
      </c>
      <c r="F4" s="215">
        <v>8700</v>
      </c>
      <c r="G4" s="215"/>
      <c r="H4" s="215"/>
      <c r="I4" s="215"/>
      <c r="J4" s="215"/>
      <c r="K4" s="216"/>
      <c r="L4" s="216"/>
      <c r="M4" s="216"/>
      <c r="N4" s="216">
        <v>1500</v>
      </c>
      <c r="O4" s="216"/>
      <c r="P4" s="216">
        <f>SUM(F4:N4)</f>
        <v>10200</v>
      </c>
    </row>
    <row r="5" spans="1:16" ht="20.25">
      <c r="A5" s="217"/>
      <c r="B5" s="218"/>
      <c r="C5" s="218"/>
      <c r="D5" s="218" t="s">
        <v>166</v>
      </c>
      <c r="E5" s="218" t="s">
        <v>165</v>
      </c>
      <c r="F5" s="219">
        <v>8700</v>
      </c>
      <c r="G5" s="219"/>
      <c r="H5" s="219"/>
      <c r="I5" s="219"/>
      <c r="J5" s="219"/>
      <c r="K5" s="220"/>
      <c r="L5" s="220"/>
      <c r="M5" s="220"/>
      <c r="N5" s="220">
        <v>1500</v>
      </c>
      <c r="O5" s="220"/>
      <c r="P5" s="220">
        <f>SUM(F5:N5)</f>
        <v>10200</v>
      </c>
    </row>
    <row r="6" spans="1:16" ht="20.25">
      <c r="A6" s="217"/>
      <c r="B6" s="218"/>
      <c r="C6" s="218"/>
      <c r="D6" s="218" t="s">
        <v>167</v>
      </c>
      <c r="E6" s="218" t="s">
        <v>165</v>
      </c>
      <c r="F6" s="219">
        <v>8130</v>
      </c>
      <c r="G6" s="219"/>
      <c r="H6" s="219"/>
      <c r="I6" s="219"/>
      <c r="J6" s="219"/>
      <c r="K6" s="220"/>
      <c r="L6" s="220"/>
      <c r="M6" s="220"/>
      <c r="N6" s="220">
        <v>1500</v>
      </c>
      <c r="O6" s="220"/>
      <c r="P6" s="220">
        <f>SUM(F6:N6)</f>
        <v>9630</v>
      </c>
    </row>
    <row r="7" spans="1:16" ht="20.25">
      <c r="A7" s="221"/>
      <c r="B7" s="222" t="s">
        <v>103</v>
      </c>
      <c r="C7" s="223"/>
      <c r="D7" s="223"/>
      <c r="E7" s="223"/>
      <c r="F7" s="224">
        <f>SUM(F4:F6)</f>
        <v>25530</v>
      </c>
      <c r="G7" s="224">
        <f aca="true" t="shared" si="0" ref="G7:N7">SUM(G4:G6)</f>
        <v>0</v>
      </c>
      <c r="H7" s="224">
        <f t="shared" si="0"/>
        <v>0</v>
      </c>
      <c r="I7" s="224">
        <f t="shared" si="0"/>
        <v>0</v>
      </c>
      <c r="J7" s="224">
        <f t="shared" si="0"/>
        <v>0</v>
      </c>
      <c r="K7" s="224">
        <f t="shared" si="0"/>
        <v>0</v>
      </c>
      <c r="L7" s="224">
        <f t="shared" si="0"/>
        <v>0</v>
      </c>
      <c r="M7" s="224">
        <f t="shared" si="0"/>
        <v>0</v>
      </c>
      <c r="N7" s="224">
        <f t="shared" si="0"/>
        <v>4500</v>
      </c>
      <c r="O7" s="224"/>
      <c r="P7" s="222">
        <f>SUM(P4:P6)</f>
        <v>30030</v>
      </c>
    </row>
    <row r="8" spans="1:16" ht="20.25">
      <c r="A8" s="213">
        <v>2</v>
      </c>
      <c r="B8" s="214" t="s">
        <v>62</v>
      </c>
      <c r="C8" s="214" t="s">
        <v>63</v>
      </c>
      <c r="D8" s="214" t="s">
        <v>168</v>
      </c>
      <c r="E8" s="214" t="s">
        <v>169</v>
      </c>
      <c r="F8" s="215">
        <v>38620</v>
      </c>
      <c r="G8" s="215"/>
      <c r="H8" s="215">
        <v>5600</v>
      </c>
      <c r="I8" s="215">
        <v>5600</v>
      </c>
      <c r="J8" s="215"/>
      <c r="K8" s="216">
        <f>F8*5/100</f>
        <v>1931</v>
      </c>
      <c r="L8" s="216"/>
      <c r="M8" s="215"/>
      <c r="N8" s="215"/>
      <c r="O8" s="215"/>
      <c r="P8" s="216">
        <f>SUM(F8:N8)</f>
        <v>51751</v>
      </c>
    </row>
    <row r="9" spans="1:16" ht="20.25">
      <c r="A9" s="217"/>
      <c r="B9" s="218"/>
      <c r="C9" s="218"/>
      <c r="D9" s="218" t="s">
        <v>170</v>
      </c>
      <c r="E9" s="218" t="s">
        <v>171</v>
      </c>
      <c r="F9" s="219">
        <v>38620</v>
      </c>
      <c r="G9" s="219"/>
      <c r="H9" s="219">
        <v>5600</v>
      </c>
      <c r="I9" s="219">
        <v>5600</v>
      </c>
      <c r="J9" s="219"/>
      <c r="K9" s="220">
        <f>F9*5/100</f>
        <v>1931</v>
      </c>
      <c r="L9" s="220"/>
      <c r="M9" s="219"/>
      <c r="N9" s="219"/>
      <c r="O9" s="219"/>
      <c r="P9" s="220">
        <f aca="true" t="shared" si="1" ref="P9:P16">SUM(F9:N9)</f>
        <v>51751</v>
      </c>
    </row>
    <row r="10" spans="1:16" ht="20.25">
      <c r="A10" s="217"/>
      <c r="B10" s="218"/>
      <c r="C10" s="218"/>
      <c r="D10" s="218" t="s">
        <v>172</v>
      </c>
      <c r="E10" s="218" t="s">
        <v>173</v>
      </c>
      <c r="F10" s="219">
        <v>33540</v>
      </c>
      <c r="G10" s="219"/>
      <c r="H10" s="219">
        <v>3500</v>
      </c>
      <c r="I10" s="219"/>
      <c r="J10" s="219">
        <v>670</v>
      </c>
      <c r="K10" s="220">
        <f>F10*5/100</f>
        <v>1677</v>
      </c>
      <c r="L10" s="220"/>
      <c r="M10" s="219"/>
      <c r="N10" s="219"/>
      <c r="O10" s="219"/>
      <c r="P10" s="220">
        <f t="shared" si="1"/>
        <v>39387</v>
      </c>
    </row>
    <row r="11" spans="1:16" ht="20.25">
      <c r="A11" s="217"/>
      <c r="B11" s="218"/>
      <c r="C11" s="218"/>
      <c r="D11" s="218" t="s">
        <v>174</v>
      </c>
      <c r="E11" s="218" t="s">
        <v>173</v>
      </c>
      <c r="F11" s="219">
        <v>19350</v>
      </c>
      <c r="G11" s="219"/>
      <c r="H11" s="219">
        <v>3500</v>
      </c>
      <c r="I11" s="219"/>
      <c r="J11" s="219"/>
      <c r="K11" s="220">
        <f>F11*5/100</f>
        <v>967.5</v>
      </c>
      <c r="L11" s="220"/>
      <c r="M11" s="219"/>
      <c r="N11" s="219"/>
      <c r="O11" s="219"/>
      <c r="P11" s="220">
        <f t="shared" si="1"/>
        <v>23817.5</v>
      </c>
    </row>
    <row r="12" spans="1:16" ht="20.25">
      <c r="A12" s="217"/>
      <c r="B12" s="218"/>
      <c r="C12" s="218"/>
      <c r="D12" s="218" t="s">
        <v>175</v>
      </c>
      <c r="E12" s="218" t="s">
        <v>173</v>
      </c>
      <c r="F12" s="219">
        <v>17590</v>
      </c>
      <c r="G12" s="219"/>
      <c r="H12" s="219">
        <v>3500</v>
      </c>
      <c r="I12" s="219"/>
      <c r="J12" s="219"/>
      <c r="K12" s="220"/>
      <c r="L12" s="220"/>
      <c r="M12" s="219"/>
      <c r="N12" s="219"/>
      <c r="O12" s="219"/>
      <c r="P12" s="220">
        <f t="shared" si="1"/>
        <v>21090</v>
      </c>
    </row>
    <row r="13" spans="1:16" ht="20.25">
      <c r="A13" s="217"/>
      <c r="B13" s="218"/>
      <c r="C13" s="218"/>
      <c r="D13" s="218" t="s">
        <v>176</v>
      </c>
      <c r="E13" s="218" t="s">
        <v>177</v>
      </c>
      <c r="F13" s="219">
        <v>13240</v>
      </c>
      <c r="G13" s="219"/>
      <c r="H13" s="219"/>
      <c r="I13" s="219"/>
      <c r="J13" s="219"/>
      <c r="K13" s="220"/>
      <c r="L13" s="220"/>
      <c r="M13" s="219"/>
      <c r="N13" s="219"/>
      <c r="O13" s="219"/>
      <c r="P13" s="220">
        <f t="shared" si="1"/>
        <v>13240</v>
      </c>
    </row>
    <row r="14" spans="1:16" ht="20.25">
      <c r="A14" s="217"/>
      <c r="B14" s="218"/>
      <c r="C14" s="218"/>
      <c r="D14" s="218" t="s">
        <v>178</v>
      </c>
      <c r="E14" s="218" t="s">
        <v>165</v>
      </c>
      <c r="F14" s="219">
        <v>8700</v>
      </c>
      <c r="G14" s="219"/>
      <c r="H14" s="219"/>
      <c r="I14" s="219"/>
      <c r="J14" s="219"/>
      <c r="K14" s="220"/>
      <c r="L14" s="220"/>
      <c r="M14" s="219"/>
      <c r="N14" s="219">
        <v>1500</v>
      </c>
      <c r="O14" s="219"/>
      <c r="P14" s="220">
        <f t="shared" si="1"/>
        <v>10200</v>
      </c>
    </row>
    <row r="15" spans="1:16" ht="20.25">
      <c r="A15" s="217"/>
      <c r="B15" s="218"/>
      <c r="C15" s="218"/>
      <c r="D15" s="218" t="s">
        <v>179</v>
      </c>
      <c r="E15" s="218" t="s">
        <v>165</v>
      </c>
      <c r="F15" s="219">
        <v>8130</v>
      </c>
      <c r="G15" s="219"/>
      <c r="H15" s="219"/>
      <c r="I15" s="219"/>
      <c r="J15" s="219"/>
      <c r="K15" s="220"/>
      <c r="L15" s="220"/>
      <c r="M15" s="219"/>
      <c r="N15" s="219">
        <v>1500</v>
      </c>
      <c r="O15" s="219"/>
      <c r="P15" s="220">
        <f t="shared" si="1"/>
        <v>9630</v>
      </c>
    </row>
    <row r="16" spans="1:16" ht="20.25">
      <c r="A16" s="217"/>
      <c r="B16" s="218"/>
      <c r="C16" s="218"/>
      <c r="D16" s="218" t="s">
        <v>180</v>
      </c>
      <c r="E16" s="218" t="s">
        <v>181</v>
      </c>
      <c r="F16" s="219"/>
      <c r="G16" s="219">
        <v>5970</v>
      </c>
      <c r="H16" s="219"/>
      <c r="I16" s="219"/>
      <c r="J16" s="219"/>
      <c r="K16" s="220"/>
      <c r="L16" s="220"/>
      <c r="M16" s="219">
        <v>410</v>
      </c>
      <c r="N16" s="219">
        <v>2230</v>
      </c>
      <c r="O16" s="219"/>
      <c r="P16" s="220">
        <f t="shared" si="1"/>
        <v>8610</v>
      </c>
    </row>
    <row r="17" spans="1:18" s="229" customFormat="1" ht="20.25">
      <c r="A17" s="225"/>
      <c r="B17" s="222" t="s">
        <v>103</v>
      </c>
      <c r="C17" s="226"/>
      <c r="D17" s="226"/>
      <c r="E17" s="226"/>
      <c r="F17" s="227">
        <f>SUM(F8:F16)</f>
        <v>177790</v>
      </c>
      <c r="G17" s="227">
        <f aca="true" t="shared" si="2" ref="G17:O17">SUM(G8:G16)</f>
        <v>5970</v>
      </c>
      <c r="H17" s="227">
        <f t="shared" si="2"/>
        <v>21700</v>
      </c>
      <c r="I17" s="227">
        <f t="shared" si="2"/>
        <v>11200</v>
      </c>
      <c r="J17" s="227">
        <f t="shared" si="2"/>
        <v>670</v>
      </c>
      <c r="K17" s="228">
        <f t="shared" si="2"/>
        <v>6506.5</v>
      </c>
      <c r="L17" s="227">
        <f t="shared" si="2"/>
        <v>0</v>
      </c>
      <c r="M17" s="227">
        <f t="shared" si="2"/>
        <v>410</v>
      </c>
      <c r="N17" s="227">
        <f t="shared" si="2"/>
        <v>5230</v>
      </c>
      <c r="O17" s="227">
        <f t="shared" si="2"/>
        <v>0</v>
      </c>
      <c r="P17" s="222">
        <f>SUM(F17:O17)</f>
        <v>229476.5</v>
      </c>
      <c r="R17" s="239"/>
    </row>
    <row r="18" spans="1:16" ht="20.25">
      <c r="A18" s="213">
        <v>3</v>
      </c>
      <c r="B18" s="214" t="s">
        <v>28</v>
      </c>
      <c r="C18" s="214" t="s">
        <v>185</v>
      </c>
      <c r="D18" s="214" t="s">
        <v>186</v>
      </c>
      <c r="E18" s="214" t="s">
        <v>165</v>
      </c>
      <c r="F18" s="215">
        <v>8700</v>
      </c>
      <c r="G18" s="215"/>
      <c r="H18" s="215"/>
      <c r="I18" s="215"/>
      <c r="J18" s="215"/>
      <c r="K18" s="216"/>
      <c r="L18" s="216"/>
      <c r="M18" s="215"/>
      <c r="N18" s="215">
        <v>1500</v>
      </c>
      <c r="O18" s="215"/>
      <c r="P18" s="215">
        <f aca="true" t="shared" si="3" ref="P18:P23">SUM(F18:N18)</f>
        <v>10200</v>
      </c>
    </row>
    <row r="19" spans="1:16" ht="20.25">
      <c r="A19" s="217"/>
      <c r="B19" s="218"/>
      <c r="C19" s="218"/>
      <c r="D19" s="218" t="s">
        <v>187</v>
      </c>
      <c r="E19" s="218" t="s">
        <v>165</v>
      </c>
      <c r="F19" s="219">
        <v>7940</v>
      </c>
      <c r="G19" s="219"/>
      <c r="H19" s="219"/>
      <c r="I19" s="219"/>
      <c r="J19" s="219"/>
      <c r="K19" s="220"/>
      <c r="L19" s="220"/>
      <c r="M19" s="219"/>
      <c r="N19" s="219">
        <v>1500</v>
      </c>
      <c r="O19" s="219"/>
      <c r="P19" s="219">
        <f t="shared" si="3"/>
        <v>9440</v>
      </c>
    </row>
    <row r="20" spans="1:16" ht="20.25">
      <c r="A20" s="217"/>
      <c r="B20" s="218"/>
      <c r="C20" s="218"/>
      <c r="D20" s="218" t="s">
        <v>188</v>
      </c>
      <c r="E20" s="218" t="s">
        <v>165</v>
      </c>
      <c r="F20" s="219">
        <v>7940</v>
      </c>
      <c r="G20" s="219"/>
      <c r="H20" s="219"/>
      <c r="I20" s="219"/>
      <c r="J20" s="219"/>
      <c r="K20" s="220"/>
      <c r="L20" s="220"/>
      <c r="M20" s="219"/>
      <c r="N20" s="219">
        <v>1500</v>
      </c>
      <c r="O20" s="219"/>
      <c r="P20" s="219">
        <f t="shared" si="3"/>
        <v>9440</v>
      </c>
    </row>
    <row r="21" spans="1:16" ht="20.25">
      <c r="A21" s="217"/>
      <c r="B21" s="218"/>
      <c r="C21" s="218"/>
      <c r="D21" s="218" t="s">
        <v>189</v>
      </c>
      <c r="E21" s="218" t="s">
        <v>165</v>
      </c>
      <c r="F21" s="219">
        <v>7940</v>
      </c>
      <c r="G21" s="219"/>
      <c r="H21" s="219"/>
      <c r="I21" s="219"/>
      <c r="J21" s="219"/>
      <c r="K21" s="220"/>
      <c r="L21" s="220"/>
      <c r="M21" s="219"/>
      <c r="N21" s="219">
        <v>1500</v>
      </c>
      <c r="O21" s="219"/>
      <c r="P21" s="219">
        <f t="shared" si="3"/>
        <v>9440</v>
      </c>
    </row>
    <row r="22" spans="1:16" ht="20.25">
      <c r="A22" s="217"/>
      <c r="B22" s="218"/>
      <c r="C22" s="218"/>
      <c r="D22" s="218" t="s">
        <v>190</v>
      </c>
      <c r="E22" s="218" t="s">
        <v>181</v>
      </c>
      <c r="F22" s="219"/>
      <c r="G22" s="219">
        <v>5760</v>
      </c>
      <c r="H22" s="219"/>
      <c r="I22" s="219"/>
      <c r="J22" s="219"/>
      <c r="K22" s="220"/>
      <c r="L22" s="220"/>
      <c r="M22" s="219">
        <v>410</v>
      </c>
      <c r="N22" s="219">
        <v>2440</v>
      </c>
      <c r="O22" s="219"/>
      <c r="P22" s="219">
        <f t="shared" si="3"/>
        <v>8610</v>
      </c>
    </row>
    <row r="23" spans="1:16" s="229" customFormat="1" ht="20.25">
      <c r="A23" s="225"/>
      <c r="B23" s="235" t="s">
        <v>103</v>
      </c>
      <c r="C23" s="235"/>
      <c r="D23" s="235"/>
      <c r="E23" s="235"/>
      <c r="F23" s="227">
        <f>SUM(F18:F21)*1</f>
        <v>32520</v>
      </c>
      <c r="G23" s="227">
        <f>SUM(G18:G22)*1</f>
        <v>5760</v>
      </c>
      <c r="H23" s="227">
        <f>SUM(H18:H21)</f>
        <v>0</v>
      </c>
      <c r="I23" s="227">
        <f>SUM(I18:I21)</f>
        <v>0</v>
      </c>
      <c r="J23" s="227">
        <f>SUM(J18:J21)</f>
        <v>0</v>
      </c>
      <c r="K23" s="227">
        <f>SUM(K18:K21)</f>
        <v>0</v>
      </c>
      <c r="L23" s="227">
        <f>SUM(L18:L21)</f>
        <v>0</v>
      </c>
      <c r="M23" s="227">
        <f>SUM(M18:M22)*1</f>
        <v>410</v>
      </c>
      <c r="N23" s="227">
        <f>SUM(N18:N22)*1</f>
        <v>8440</v>
      </c>
      <c r="O23" s="227">
        <f>SUM(O18:O22)*3</f>
        <v>0</v>
      </c>
      <c r="P23" s="227">
        <f t="shared" si="3"/>
        <v>47130</v>
      </c>
    </row>
    <row r="24" spans="1:16" s="229" customFormat="1" ht="20.25">
      <c r="A24" s="277">
        <v>4</v>
      </c>
      <c r="B24" s="278" t="s">
        <v>36</v>
      </c>
      <c r="C24" s="278" t="s">
        <v>67</v>
      </c>
      <c r="D24" s="278" t="s">
        <v>182</v>
      </c>
      <c r="E24" s="278" t="s">
        <v>169</v>
      </c>
      <c r="F24" s="279">
        <v>34710</v>
      </c>
      <c r="G24" s="279"/>
      <c r="H24" s="279">
        <v>11200</v>
      </c>
      <c r="I24" s="279"/>
      <c r="J24" s="279"/>
      <c r="K24" s="280">
        <f>F24*5/100</f>
        <v>1735.5</v>
      </c>
      <c r="L24" s="279"/>
      <c r="M24" s="281"/>
      <c r="N24" s="281"/>
      <c r="O24" s="282">
        <v>23153</v>
      </c>
      <c r="P24" s="287">
        <f>SUM(F24:O24)</f>
        <v>70798.5</v>
      </c>
    </row>
    <row r="25" spans="1:16" s="229" customFormat="1" ht="20.25">
      <c r="A25" s="230"/>
      <c r="B25" s="231"/>
      <c r="C25" s="232"/>
      <c r="D25" s="218" t="s">
        <v>183</v>
      </c>
      <c r="E25" s="218" t="s">
        <v>171</v>
      </c>
      <c r="F25" s="219">
        <v>22690</v>
      </c>
      <c r="G25" s="219"/>
      <c r="H25" s="219">
        <v>11200</v>
      </c>
      <c r="I25" s="219"/>
      <c r="J25" s="219"/>
      <c r="K25" s="233">
        <f>F25*5/100</f>
        <v>1134.5</v>
      </c>
      <c r="L25" s="219"/>
      <c r="M25" s="234"/>
      <c r="N25" s="234"/>
      <c r="O25" s="220"/>
      <c r="P25" s="288">
        <f>SUM(F25:O25)</f>
        <v>35024.5</v>
      </c>
    </row>
    <row r="26" spans="1:16" ht="20.25">
      <c r="A26" s="217"/>
      <c r="B26" s="218"/>
      <c r="C26" s="218"/>
      <c r="D26" s="218" t="s">
        <v>244</v>
      </c>
      <c r="E26" s="218" t="s">
        <v>165</v>
      </c>
      <c r="F26" s="219">
        <v>7940</v>
      </c>
      <c r="G26" s="220"/>
      <c r="H26" s="220"/>
      <c r="I26" s="220"/>
      <c r="J26" s="220"/>
      <c r="K26" s="220"/>
      <c r="L26" s="220"/>
      <c r="M26" s="220"/>
      <c r="N26" s="219">
        <v>1500</v>
      </c>
      <c r="O26" s="220"/>
      <c r="P26" s="288">
        <f>SUM(F26:O26)</f>
        <v>9440</v>
      </c>
    </row>
    <row r="27" spans="1:16" ht="20.25">
      <c r="A27" s="217"/>
      <c r="B27" s="218"/>
      <c r="C27" s="218"/>
      <c r="D27" s="218" t="s">
        <v>245</v>
      </c>
      <c r="E27" s="218" t="s">
        <v>165</v>
      </c>
      <c r="F27" s="219">
        <v>7940</v>
      </c>
      <c r="G27" s="220"/>
      <c r="H27" s="220"/>
      <c r="I27" s="220"/>
      <c r="J27" s="220"/>
      <c r="K27" s="220"/>
      <c r="L27" s="220"/>
      <c r="M27" s="220"/>
      <c r="N27" s="219">
        <v>1500</v>
      </c>
      <c r="O27" s="220"/>
      <c r="P27" s="288">
        <f>SUM(F27:O27)</f>
        <v>9440</v>
      </c>
    </row>
    <row r="28" spans="1:16" ht="20.25">
      <c r="A28" s="283"/>
      <c r="B28" s="284"/>
      <c r="C28" s="284"/>
      <c r="D28" s="284" t="s">
        <v>184</v>
      </c>
      <c r="E28" s="284" t="s">
        <v>165</v>
      </c>
      <c r="F28" s="285">
        <v>8700</v>
      </c>
      <c r="G28" s="286"/>
      <c r="H28" s="286"/>
      <c r="I28" s="286"/>
      <c r="J28" s="286"/>
      <c r="K28" s="286"/>
      <c r="L28" s="286"/>
      <c r="M28" s="286"/>
      <c r="N28" s="285">
        <v>1500</v>
      </c>
      <c r="O28" s="286"/>
      <c r="P28" s="289">
        <f>SUM(F28:O28)</f>
        <v>10200</v>
      </c>
    </row>
    <row r="29" spans="1:16" s="229" customFormat="1" ht="20.25">
      <c r="A29" s="245"/>
      <c r="B29" s="246" t="s">
        <v>103</v>
      </c>
      <c r="C29" s="246"/>
      <c r="D29" s="246"/>
      <c r="E29" s="246"/>
      <c r="F29" s="194">
        <f>SUM(F24:F28)</f>
        <v>81980</v>
      </c>
      <c r="G29" s="194">
        <f aca="true" t="shared" si="4" ref="G29:M29">SUM(G24:G28)</f>
        <v>0</v>
      </c>
      <c r="H29" s="194">
        <f t="shared" si="4"/>
        <v>22400</v>
      </c>
      <c r="I29" s="194">
        <f t="shared" si="4"/>
        <v>0</v>
      </c>
      <c r="J29" s="194">
        <f t="shared" si="4"/>
        <v>0</v>
      </c>
      <c r="K29" s="194">
        <f t="shared" si="4"/>
        <v>2870</v>
      </c>
      <c r="L29" s="194">
        <f t="shared" si="4"/>
        <v>0</v>
      </c>
      <c r="M29" s="194">
        <f t="shared" si="4"/>
        <v>0</v>
      </c>
      <c r="N29" s="194">
        <f>SUM(N24:N28)</f>
        <v>4500</v>
      </c>
      <c r="O29" s="194">
        <f>SUM(O24:O28)</f>
        <v>23153</v>
      </c>
      <c r="P29" s="194">
        <f>SUM(P24:P28)</f>
        <v>134903</v>
      </c>
    </row>
    <row r="30" spans="1:16" s="229" customFormat="1" ht="9.75" customHeight="1">
      <c r="A30" s="240"/>
      <c r="B30" s="241"/>
      <c r="C30" s="241"/>
      <c r="D30" s="241"/>
      <c r="E30" s="241"/>
      <c r="F30" s="242"/>
      <c r="G30" s="242"/>
      <c r="H30" s="242"/>
      <c r="I30" s="242"/>
      <c r="J30" s="242"/>
      <c r="K30" s="243"/>
      <c r="L30" s="242"/>
      <c r="M30" s="244"/>
      <c r="N30" s="244"/>
      <c r="O30" s="247"/>
      <c r="P30" s="248"/>
    </row>
    <row r="31" spans="1:16" ht="20.25" customHeight="1">
      <c r="A31" s="249"/>
      <c r="B31" s="442" t="s">
        <v>191</v>
      </c>
      <c r="C31" s="443"/>
      <c r="D31" s="444"/>
      <c r="E31" s="250"/>
      <c r="F31" s="251">
        <f>SUM(F7,F17,F23,F29)</f>
        <v>317820</v>
      </c>
      <c r="G31" s="251">
        <f aca="true" t="shared" si="5" ref="G31:O31">SUM(G7,G17,G23,G29)</f>
        <v>11730</v>
      </c>
      <c r="H31" s="251">
        <f t="shared" si="5"/>
        <v>44100</v>
      </c>
      <c r="I31" s="251">
        <f t="shared" si="5"/>
        <v>11200</v>
      </c>
      <c r="J31" s="251">
        <f t="shared" si="5"/>
        <v>670</v>
      </c>
      <c r="K31" s="251">
        <f t="shared" si="5"/>
        <v>9376.5</v>
      </c>
      <c r="L31" s="251">
        <f t="shared" si="5"/>
        <v>0</v>
      </c>
      <c r="M31" s="251">
        <f>SUM(M7,M17,M23,M29)</f>
        <v>820</v>
      </c>
      <c r="N31" s="251">
        <f t="shared" si="5"/>
        <v>22670</v>
      </c>
      <c r="O31" s="251">
        <f t="shared" si="5"/>
        <v>23153</v>
      </c>
      <c r="P31" s="251">
        <f>SUM(P7,P17,P23,P29)</f>
        <v>441539.5</v>
      </c>
    </row>
    <row r="32" spans="15:16" ht="20.25">
      <c r="O32" s="236">
        <f>SUM(P7,P17,P23,P29-O24)</f>
        <v>418386.5</v>
      </c>
      <c r="P32" s="236" t="s">
        <v>253</v>
      </c>
    </row>
    <row r="33" spans="15:16" ht="20.25">
      <c r="O33" s="236">
        <f>SUM(O29)</f>
        <v>23153</v>
      </c>
      <c r="P33" s="236" t="s">
        <v>254</v>
      </c>
    </row>
  </sheetData>
  <sheetProtection password="CC71" sheet="1" objects="1" scenarios="1" selectLockedCells="1" selectUnlockedCells="1"/>
  <mergeCells count="2">
    <mergeCell ref="A1:P1"/>
    <mergeCell ref="B31:D31"/>
  </mergeCells>
  <printOptions/>
  <pageMargins left="0.16" right="0.16" top="0.16" bottom="0.16" header="0.16" footer="0.16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3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K1" sqref="K1"/>
    </sheetView>
  </sheetViews>
  <sheetFormatPr defaultColWidth="9.140625" defaultRowHeight="21.75"/>
  <cols>
    <col min="1" max="1" width="2.57421875" style="97" customWidth="1"/>
    <col min="2" max="2" width="9.8515625" style="98" customWidth="1"/>
    <col min="3" max="3" width="14.57421875" style="98" customWidth="1"/>
    <col min="4" max="4" width="22.140625" style="98" customWidth="1"/>
    <col min="5" max="5" width="12.00390625" style="98" customWidth="1"/>
    <col min="6" max="6" width="8.7109375" style="99" customWidth="1"/>
    <col min="7" max="8" width="9.57421875" style="99" customWidth="1"/>
    <col min="9" max="9" width="11.28125" style="107" customWidth="1"/>
    <col min="10" max="10" width="12.28125" style="99" customWidth="1"/>
    <col min="11" max="16384" width="9.140625" style="90" customWidth="1"/>
  </cols>
  <sheetData>
    <row r="1" spans="1:10" ht="20.25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s="92" customFormat="1" ht="21" customHeight="1">
      <c r="A2" s="452" t="s">
        <v>251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s="92" customFormat="1" ht="22.5" customHeight="1">
      <c r="A3" s="93"/>
      <c r="B3" s="93"/>
      <c r="C3" s="93"/>
      <c r="D3" s="93"/>
      <c r="E3" s="93"/>
      <c r="F3" s="91"/>
      <c r="G3" s="91"/>
      <c r="H3" s="91"/>
      <c r="I3" s="93"/>
      <c r="J3" s="94"/>
    </row>
    <row r="4" spans="1:10" s="352" customFormat="1" ht="18.75" customHeight="1">
      <c r="A4" s="453" t="s">
        <v>33</v>
      </c>
      <c r="B4" s="453" t="s">
        <v>26</v>
      </c>
      <c r="C4" s="453" t="s">
        <v>27</v>
      </c>
      <c r="D4" s="453" t="s">
        <v>39</v>
      </c>
      <c r="E4" s="453" t="s">
        <v>52</v>
      </c>
      <c r="F4" s="445" t="s">
        <v>61</v>
      </c>
      <c r="G4" s="447" t="s">
        <v>41</v>
      </c>
      <c r="H4" s="353" t="s">
        <v>106</v>
      </c>
      <c r="I4" s="449" t="s">
        <v>114</v>
      </c>
      <c r="J4" s="447" t="s">
        <v>1</v>
      </c>
    </row>
    <row r="5" spans="1:10" s="352" customFormat="1" ht="16.5" customHeight="1">
      <c r="A5" s="454"/>
      <c r="B5" s="454"/>
      <c r="C5" s="454"/>
      <c r="D5" s="454"/>
      <c r="E5" s="454"/>
      <c r="F5" s="446"/>
      <c r="G5" s="448"/>
      <c r="H5" s="354" t="s">
        <v>2</v>
      </c>
      <c r="I5" s="450"/>
      <c r="J5" s="448"/>
    </row>
    <row r="6" spans="1:10" s="98" customFormat="1" ht="23.25" customHeight="1">
      <c r="A6" s="100">
        <v>1</v>
      </c>
      <c r="B6" s="101" t="s">
        <v>30</v>
      </c>
      <c r="C6" s="101" t="s">
        <v>77</v>
      </c>
      <c r="D6" s="101" t="s">
        <v>5</v>
      </c>
      <c r="E6" s="101" t="s">
        <v>107</v>
      </c>
      <c r="F6" s="112">
        <v>5080</v>
      </c>
      <c r="G6" s="112">
        <v>1500</v>
      </c>
      <c r="H6" s="112">
        <f>(F6+G6)*5/100</f>
        <v>329</v>
      </c>
      <c r="I6" s="102" t="s">
        <v>252</v>
      </c>
      <c r="J6" s="116">
        <f>SUM(F6,G6,H6)*5</f>
        <v>34545</v>
      </c>
    </row>
    <row r="7" spans="1:10" s="98" customFormat="1" ht="23.25" customHeight="1">
      <c r="A7" s="103">
        <v>2</v>
      </c>
      <c r="B7" s="104"/>
      <c r="C7" s="104"/>
      <c r="D7" s="104" t="s">
        <v>6</v>
      </c>
      <c r="E7" s="104" t="s">
        <v>107</v>
      </c>
      <c r="F7" s="113">
        <v>5080</v>
      </c>
      <c r="G7" s="113">
        <v>1500</v>
      </c>
      <c r="H7" s="113">
        <f>(F7+G7)*5/100</f>
        <v>329</v>
      </c>
      <c r="I7" s="105" t="s">
        <v>252</v>
      </c>
      <c r="J7" s="117">
        <f>SUM(F7,G7,H7)*5</f>
        <v>34545</v>
      </c>
    </row>
    <row r="8" spans="1:10" s="98" customFormat="1" ht="23.25" customHeight="1">
      <c r="A8" s="97"/>
      <c r="F8" s="111"/>
      <c r="G8" s="111"/>
      <c r="H8" s="114"/>
      <c r="I8" s="106" t="s">
        <v>108</v>
      </c>
      <c r="J8" s="194">
        <f>SUM(J6:J7)</f>
        <v>69090</v>
      </c>
    </row>
    <row r="9" spans="6:10" s="38" customFormat="1" ht="10.5" customHeight="1">
      <c r="F9" s="86"/>
      <c r="G9" s="85"/>
      <c r="H9" s="84"/>
      <c r="I9" s="39"/>
      <c r="J9" s="85"/>
    </row>
    <row r="10" spans="1:10" s="65" customFormat="1" ht="23.25" customHeight="1">
      <c r="A10" s="100">
        <v>3</v>
      </c>
      <c r="B10" s="101" t="s">
        <v>30</v>
      </c>
      <c r="C10" s="101" t="s">
        <v>73</v>
      </c>
      <c r="D10" s="101" t="s">
        <v>7</v>
      </c>
      <c r="E10" s="101" t="s">
        <v>107</v>
      </c>
      <c r="F10" s="112">
        <v>5080</v>
      </c>
      <c r="G10" s="112">
        <v>1500</v>
      </c>
      <c r="H10" s="112">
        <v>329</v>
      </c>
      <c r="I10" s="102" t="s">
        <v>252</v>
      </c>
      <c r="J10" s="112">
        <f>SUM(F10:H10)*5</f>
        <v>34545</v>
      </c>
    </row>
    <row r="11" spans="1:10" s="65" customFormat="1" ht="23.25" customHeight="1">
      <c r="A11" s="103">
        <v>4</v>
      </c>
      <c r="B11" s="104"/>
      <c r="C11" s="104"/>
      <c r="D11" s="104" t="s">
        <v>8</v>
      </c>
      <c r="E11" s="104" t="s">
        <v>107</v>
      </c>
      <c r="F11" s="113">
        <v>5080</v>
      </c>
      <c r="G11" s="113">
        <v>1500</v>
      </c>
      <c r="H11" s="113">
        <v>329</v>
      </c>
      <c r="I11" s="105" t="s">
        <v>252</v>
      </c>
      <c r="J11" s="113">
        <f>SUM(F11:H11)*5</f>
        <v>34545</v>
      </c>
    </row>
    <row r="12" spans="1:10" s="65" customFormat="1" ht="23.25" customHeight="1">
      <c r="A12" s="108"/>
      <c r="F12" s="114"/>
      <c r="G12" s="114"/>
      <c r="H12" s="114"/>
      <c r="I12" s="115" t="s">
        <v>9</v>
      </c>
      <c r="J12" s="194">
        <f>SUM(J10:J11)</f>
        <v>69090</v>
      </c>
    </row>
    <row r="13" spans="1:10" s="65" customFormat="1" ht="10.5" customHeight="1">
      <c r="A13" s="108"/>
      <c r="F13" s="114"/>
      <c r="G13" s="114"/>
      <c r="H13" s="114"/>
      <c r="I13" s="115"/>
      <c r="J13" s="193"/>
    </row>
    <row r="14" spans="1:10" s="65" customFormat="1" ht="23.25" customHeight="1">
      <c r="A14" s="95">
        <v>5</v>
      </c>
      <c r="B14" s="53" t="s">
        <v>30</v>
      </c>
      <c r="C14" s="53" t="s">
        <v>46</v>
      </c>
      <c r="D14" s="53" t="s">
        <v>144</v>
      </c>
      <c r="E14" s="53" t="s">
        <v>107</v>
      </c>
      <c r="F14" s="110">
        <v>5080</v>
      </c>
      <c r="G14" s="110">
        <v>1500</v>
      </c>
      <c r="H14" s="110">
        <v>329</v>
      </c>
      <c r="I14" s="306" t="s">
        <v>252</v>
      </c>
      <c r="J14" s="194">
        <f>SUM(F14:H14)*5</f>
        <v>34545</v>
      </c>
    </row>
    <row r="15" spans="1:10" s="98" customFormat="1" ht="23.25" customHeight="1">
      <c r="A15" s="95">
        <v>6</v>
      </c>
      <c r="B15" s="53" t="s">
        <v>31</v>
      </c>
      <c r="C15" s="53" t="s">
        <v>42</v>
      </c>
      <c r="D15" s="53" t="s">
        <v>3</v>
      </c>
      <c r="E15" s="53" t="s">
        <v>107</v>
      </c>
      <c r="F15" s="110">
        <v>5080</v>
      </c>
      <c r="G15" s="110">
        <v>1500</v>
      </c>
      <c r="H15" s="110">
        <f>(F15+G15)*5/100</f>
        <v>329</v>
      </c>
      <c r="I15" s="306" t="s">
        <v>252</v>
      </c>
      <c r="J15" s="194">
        <f aca="true" t="shared" si="0" ref="J15:J24">SUM(F15:H15)*5</f>
        <v>34545</v>
      </c>
    </row>
    <row r="16" spans="1:10" s="98" customFormat="1" ht="23.25" customHeight="1">
      <c r="A16" s="95">
        <v>7</v>
      </c>
      <c r="B16" s="53" t="s">
        <v>31</v>
      </c>
      <c r="C16" s="53" t="s">
        <v>48</v>
      </c>
      <c r="D16" s="53" t="s">
        <v>155</v>
      </c>
      <c r="E16" s="53" t="s">
        <v>107</v>
      </c>
      <c r="F16" s="110">
        <v>5080</v>
      </c>
      <c r="G16" s="110">
        <v>1500</v>
      </c>
      <c r="H16" s="110">
        <f>(F16+G16)*5/100</f>
        <v>329</v>
      </c>
      <c r="I16" s="306" t="s">
        <v>252</v>
      </c>
      <c r="J16" s="194">
        <f t="shared" si="0"/>
        <v>34545</v>
      </c>
    </row>
    <row r="17" spans="1:10" ht="23.25" customHeight="1">
      <c r="A17" s="95">
        <v>8</v>
      </c>
      <c r="B17" s="53" t="s">
        <v>53</v>
      </c>
      <c r="C17" s="53" t="s">
        <v>14</v>
      </c>
      <c r="D17" s="53" t="s">
        <v>15</v>
      </c>
      <c r="E17" s="53" t="s">
        <v>107</v>
      </c>
      <c r="F17" s="96">
        <v>5080</v>
      </c>
      <c r="G17" s="96">
        <v>1500</v>
      </c>
      <c r="H17" s="96">
        <v>329</v>
      </c>
      <c r="I17" s="306" t="s">
        <v>252</v>
      </c>
      <c r="J17" s="194">
        <f t="shared" si="0"/>
        <v>34545</v>
      </c>
    </row>
    <row r="18" spans="1:10" s="98" customFormat="1" ht="23.25" customHeight="1">
      <c r="A18" s="95">
        <v>9</v>
      </c>
      <c r="B18" s="53" t="s">
        <v>36</v>
      </c>
      <c r="C18" s="53" t="s">
        <v>43</v>
      </c>
      <c r="D18" s="53" t="s">
        <v>4</v>
      </c>
      <c r="E18" s="53" t="s">
        <v>107</v>
      </c>
      <c r="F18" s="110">
        <v>5080</v>
      </c>
      <c r="G18" s="110">
        <v>1500</v>
      </c>
      <c r="H18" s="110">
        <f>(F18+G18)*5/100</f>
        <v>329</v>
      </c>
      <c r="I18" s="306" t="s">
        <v>252</v>
      </c>
      <c r="J18" s="194">
        <f t="shared" si="0"/>
        <v>34545</v>
      </c>
    </row>
    <row r="19" spans="1:10" s="65" customFormat="1" ht="23.25" customHeight="1">
      <c r="A19" s="95">
        <v>10</v>
      </c>
      <c r="B19" s="53" t="s">
        <v>28</v>
      </c>
      <c r="C19" s="53" t="s">
        <v>55</v>
      </c>
      <c r="D19" s="53" t="s">
        <v>13</v>
      </c>
      <c r="E19" s="53" t="s">
        <v>107</v>
      </c>
      <c r="F19" s="110">
        <v>5080</v>
      </c>
      <c r="G19" s="110">
        <v>1500</v>
      </c>
      <c r="H19" s="110">
        <v>329</v>
      </c>
      <c r="I19" s="306" t="s">
        <v>252</v>
      </c>
      <c r="J19" s="194">
        <f t="shared" si="0"/>
        <v>34545</v>
      </c>
    </row>
    <row r="20" spans="1:10" s="65" customFormat="1" ht="23.25" customHeight="1">
      <c r="A20" s="95">
        <v>11</v>
      </c>
      <c r="B20" s="53" t="s">
        <v>28</v>
      </c>
      <c r="C20" s="53" t="s">
        <v>44</v>
      </c>
      <c r="D20" s="53" t="s">
        <v>156</v>
      </c>
      <c r="E20" s="53" t="s">
        <v>107</v>
      </c>
      <c r="F20" s="110">
        <v>5080</v>
      </c>
      <c r="G20" s="110">
        <v>1500</v>
      </c>
      <c r="H20" s="110">
        <v>329</v>
      </c>
      <c r="I20" s="306" t="s">
        <v>252</v>
      </c>
      <c r="J20" s="194">
        <f t="shared" si="0"/>
        <v>34545</v>
      </c>
    </row>
    <row r="21" spans="1:10" s="98" customFormat="1" ht="23.25" customHeight="1">
      <c r="A21" s="95">
        <v>12</v>
      </c>
      <c r="B21" s="53" t="s">
        <v>35</v>
      </c>
      <c r="C21" s="53" t="s">
        <v>87</v>
      </c>
      <c r="D21" s="53" t="s">
        <v>11</v>
      </c>
      <c r="E21" s="53" t="s">
        <v>107</v>
      </c>
      <c r="F21" s="110">
        <v>5080</v>
      </c>
      <c r="G21" s="110">
        <v>1500</v>
      </c>
      <c r="H21" s="110">
        <v>329</v>
      </c>
      <c r="I21" s="306" t="s">
        <v>252</v>
      </c>
      <c r="J21" s="194">
        <f t="shared" si="0"/>
        <v>34545</v>
      </c>
    </row>
    <row r="22" spans="1:10" s="98" customFormat="1" ht="23.25" customHeight="1">
      <c r="A22" s="95">
        <v>13</v>
      </c>
      <c r="B22" s="53" t="s">
        <v>35</v>
      </c>
      <c r="C22" s="53" t="s">
        <v>47</v>
      </c>
      <c r="D22" s="53" t="s">
        <v>10</v>
      </c>
      <c r="E22" s="53" t="s">
        <v>107</v>
      </c>
      <c r="F22" s="110">
        <v>5080</v>
      </c>
      <c r="G22" s="110">
        <v>1500</v>
      </c>
      <c r="H22" s="110">
        <f>(F22+G22)*5/100</f>
        <v>329</v>
      </c>
      <c r="I22" s="306" t="s">
        <v>252</v>
      </c>
      <c r="J22" s="194">
        <f t="shared" si="0"/>
        <v>34545</v>
      </c>
    </row>
    <row r="23" spans="1:10" s="98" customFormat="1" ht="23.25" customHeight="1">
      <c r="A23" s="95">
        <v>14</v>
      </c>
      <c r="B23" s="53" t="s">
        <v>35</v>
      </c>
      <c r="C23" s="53" t="s">
        <v>86</v>
      </c>
      <c r="D23" s="53" t="s">
        <v>157</v>
      </c>
      <c r="E23" s="53" t="s">
        <v>107</v>
      </c>
      <c r="F23" s="110">
        <v>5080</v>
      </c>
      <c r="G23" s="110">
        <v>1500</v>
      </c>
      <c r="H23" s="110">
        <f>(F23+G23)*5/100</f>
        <v>329</v>
      </c>
      <c r="I23" s="306" t="s">
        <v>252</v>
      </c>
      <c r="J23" s="194">
        <f t="shared" si="0"/>
        <v>34545</v>
      </c>
    </row>
    <row r="24" spans="1:10" s="98" customFormat="1" ht="23.25" customHeight="1">
      <c r="A24" s="95">
        <v>15</v>
      </c>
      <c r="B24" s="53" t="s">
        <v>34</v>
      </c>
      <c r="C24" s="53" t="s">
        <v>19</v>
      </c>
      <c r="D24" s="53" t="s">
        <v>148</v>
      </c>
      <c r="E24" s="53" t="s">
        <v>107</v>
      </c>
      <c r="F24" s="110">
        <v>5080</v>
      </c>
      <c r="G24" s="110">
        <v>1500</v>
      </c>
      <c r="H24" s="110">
        <f>(F24+G24)*5/100</f>
        <v>329</v>
      </c>
      <c r="I24" s="306" t="s">
        <v>252</v>
      </c>
      <c r="J24" s="194">
        <f t="shared" si="0"/>
        <v>34545</v>
      </c>
    </row>
    <row r="25" spans="1:10" s="98" customFormat="1" ht="12.75" customHeight="1">
      <c r="A25" s="108"/>
      <c r="B25" s="65"/>
      <c r="C25" s="65"/>
      <c r="D25" s="65"/>
      <c r="E25" s="65"/>
      <c r="F25" s="114"/>
      <c r="G25" s="114"/>
      <c r="H25" s="114"/>
      <c r="I25" s="109"/>
      <c r="J25" s="195"/>
    </row>
    <row r="26" spans="1:10" s="98" customFormat="1" ht="23.25" customHeight="1">
      <c r="A26" s="100">
        <v>16</v>
      </c>
      <c r="B26" s="101" t="s">
        <v>34</v>
      </c>
      <c r="C26" s="101" t="s">
        <v>54</v>
      </c>
      <c r="D26" s="101" t="s">
        <v>145</v>
      </c>
      <c r="E26" s="101" t="s">
        <v>107</v>
      </c>
      <c r="F26" s="112">
        <v>5080</v>
      </c>
      <c r="G26" s="112">
        <v>1500</v>
      </c>
      <c r="H26" s="112">
        <f>(F26+G26)*5/100</f>
        <v>329</v>
      </c>
      <c r="I26" s="102" t="s">
        <v>252</v>
      </c>
      <c r="J26" s="196">
        <f>SUM(F26,G26,H26)*5</f>
        <v>34545</v>
      </c>
    </row>
    <row r="27" spans="1:10" s="98" customFormat="1" ht="23.25" customHeight="1">
      <c r="A27" s="197">
        <v>17</v>
      </c>
      <c r="B27" s="198"/>
      <c r="C27" s="198"/>
      <c r="D27" s="198" t="s">
        <v>146</v>
      </c>
      <c r="E27" s="198" t="s">
        <v>107</v>
      </c>
      <c r="F27" s="199">
        <v>5080</v>
      </c>
      <c r="G27" s="199">
        <v>1500</v>
      </c>
      <c r="H27" s="199">
        <f>(F27+G27)*5/100</f>
        <v>329</v>
      </c>
      <c r="I27" s="200" t="s">
        <v>252</v>
      </c>
      <c r="J27" s="201">
        <f>SUM(F27,G27,H27)*5</f>
        <v>34545</v>
      </c>
    </row>
    <row r="28" spans="1:10" s="98" customFormat="1" ht="23.25" customHeight="1">
      <c r="A28" s="103">
        <v>18</v>
      </c>
      <c r="B28" s="104"/>
      <c r="C28" s="104"/>
      <c r="D28" s="104" t="s">
        <v>147</v>
      </c>
      <c r="E28" s="104" t="s">
        <v>107</v>
      </c>
      <c r="F28" s="113">
        <v>5080</v>
      </c>
      <c r="G28" s="113">
        <v>1500</v>
      </c>
      <c r="H28" s="113">
        <f>(F28+G28)*5/100</f>
        <v>329</v>
      </c>
      <c r="I28" s="105" t="s">
        <v>252</v>
      </c>
      <c r="J28" s="202">
        <f>SUM(F28,G28,H28)*5</f>
        <v>34545</v>
      </c>
    </row>
    <row r="29" spans="1:10" s="98" customFormat="1" ht="23.25" customHeight="1">
      <c r="A29" s="108"/>
      <c r="B29" s="65"/>
      <c r="C29" s="65"/>
      <c r="D29" s="65"/>
      <c r="E29" s="65"/>
      <c r="F29" s="114"/>
      <c r="G29" s="114"/>
      <c r="H29" s="114"/>
      <c r="I29" s="106" t="s">
        <v>128</v>
      </c>
      <c r="J29" s="194">
        <f>SUM(J26:J28)</f>
        <v>103635</v>
      </c>
    </row>
    <row r="30" spans="1:10" s="98" customFormat="1" ht="11.25" customHeight="1">
      <c r="A30" s="108"/>
      <c r="B30" s="65"/>
      <c r="C30" s="65"/>
      <c r="D30" s="65"/>
      <c r="E30" s="65"/>
      <c r="F30" s="114"/>
      <c r="G30" s="114"/>
      <c r="H30" s="114"/>
      <c r="I30" s="109"/>
      <c r="J30" s="195"/>
    </row>
    <row r="31" spans="1:10" s="98" customFormat="1" ht="23.25" customHeight="1">
      <c r="A31" s="100">
        <v>19</v>
      </c>
      <c r="B31" s="101" t="s">
        <v>29</v>
      </c>
      <c r="C31" s="101" t="s">
        <v>25</v>
      </c>
      <c r="D31" s="101" t="s">
        <v>149</v>
      </c>
      <c r="E31" s="101" t="s">
        <v>107</v>
      </c>
      <c r="F31" s="112">
        <v>5080</v>
      </c>
      <c r="G31" s="112">
        <v>1500</v>
      </c>
      <c r="H31" s="112">
        <f>(F31+G31)*5/100</f>
        <v>329</v>
      </c>
      <c r="I31" s="102" t="s">
        <v>252</v>
      </c>
      <c r="J31" s="196">
        <f>SUM(F31,G31,H31)*5</f>
        <v>34545</v>
      </c>
    </row>
    <row r="32" spans="1:10" s="98" customFormat="1" ht="23.25" customHeight="1">
      <c r="A32" s="103">
        <v>20</v>
      </c>
      <c r="B32" s="104"/>
      <c r="C32" s="104"/>
      <c r="D32" s="104" t="s">
        <v>150</v>
      </c>
      <c r="E32" s="104" t="s">
        <v>107</v>
      </c>
      <c r="F32" s="113">
        <v>5080</v>
      </c>
      <c r="G32" s="113">
        <v>1500</v>
      </c>
      <c r="H32" s="113">
        <f>(F32+G32)*5/100</f>
        <v>329</v>
      </c>
      <c r="I32" s="105" t="s">
        <v>252</v>
      </c>
      <c r="J32" s="202">
        <f>SUM(F32,G32,H32)*5</f>
        <v>34545</v>
      </c>
    </row>
    <row r="33" spans="1:10" s="98" customFormat="1" ht="23.25" customHeight="1">
      <c r="A33" s="108"/>
      <c r="B33" s="65"/>
      <c r="C33" s="65"/>
      <c r="D33" s="65"/>
      <c r="E33" s="65"/>
      <c r="F33" s="114"/>
      <c r="G33" s="114"/>
      <c r="H33" s="114"/>
      <c r="I33" s="106" t="s">
        <v>151</v>
      </c>
      <c r="J33" s="194">
        <f>SUM(J31:J32)</f>
        <v>69090</v>
      </c>
    </row>
    <row r="34" spans="1:10" s="98" customFormat="1" ht="10.5" customHeight="1">
      <c r="A34" s="118"/>
      <c r="B34" s="119"/>
      <c r="C34" s="119"/>
      <c r="D34" s="119"/>
      <c r="E34" s="119"/>
      <c r="F34" s="120"/>
      <c r="G34" s="120"/>
      <c r="H34" s="121"/>
      <c r="I34" s="121"/>
      <c r="J34" s="122"/>
    </row>
    <row r="35" spans="1:10" s="98" customFormat="1" ht="23.25" customHeight="1">
      <c r="A35" s="100">
        <v>21</v>
      </c>
      <c r="B35" s="101" t="s">
        <v>28</v>
      </c>
      <c r="C35" s="101" t="s">
        <v>12</v>
      </c>
      <c r="D35" s="205" t="s">
        <v>152</v>
      </c>
      <c r="E35" s="101" t="s">
        <v>107</v>
      </c>
      <c r="F35" s="112">
        <v>5080</v>
      </c>
      <c r="G35" s="112">
        <v>1500</v>
      </c>
      <c r="H35" s="112">
        <f>(F35+G35)*5/100</f>
        <v>329</v>
      </c>
      <c r="I35" s="102" t="s">
        <v>252</v>
      </c>
      <c r="J35" s="196">
        <f>SUM(F35,G35,H35)*5</f>
        <v>34545</v>
      </c>
    </row>
    <row r="36" spans="1:10" s="98" customFormat="1" ht="23.25" customHeight="1">
      <c r="A36" s="103">
        <v>22</v>
      </c>
      <c r="B36" s="104"/>
      <c r="C36" s="104"/>
      <c r="D36" s="104" t="s">
        <v>153</v>
      </c>
      <c r="E36" s="104" t="s">
        <v>107</v>
      </c>
      <c r="F36" s="113">
        <v>5080</v>
      </c>
      <c r="G36" s="113">
        <v>1500</v>
      </c>
      <c r="H36" s="113">
        <f>(F36+G36)*5/100</f>
        <v>329</v>
      </c>
      <c r="I36" s="105" t="s">
        <v>252</v>
      </c>
      <c r="J36" s="202">
        <f>SUM(F36,G36,H36)*5</f>
        <v>34545</v>
      </c>
    </row>
    <row r="37" spans="1:10" s="98" customFormat="1" ht="23.25" customHeight="1">
      <c r="A37" s="118"/>
      <c r="B37" s="119"/>
      <c r="C37" s="119"/>
      <c r="D37" s="119"/>
      <c r="E37" s="119"/>
      <c r="F37" s="120"/>
      <c r="G37" s="120"/>
      <c r="H37" s="121"/>
      <c r="I37" s="39" t="s">
        <v>154</v>
      </c>
      <c r="J37" s="301">
        <f>SUM(J35:J36)</f>
        <v>69090</v>
      </c>
    </row>
    <row r="39" spans="9:10" ht="22.5">
      <c r="I39" s="203" t="s">
        <v>131</v>
      </c>
      <c r="J39" s="204">
        <f>SUM(J8,J12,J14:J24,J29,J33,J37)</f>
        <v>759990</v>
      </c>
    </row>
  </sheetData>
  <sheetProtection password="CC71" sheet="1" objects="1" scenarios="1" selectLockedCells="1" selectUnlockedCells="1"/>
  <mergeCells count="11"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I4:I5"/>
    <mergeCell ref="J4:J5"/>
  </mergeCells>
  <printOptions/>
  <pageMargins left="0.16" right="0.17" top="0.66" bottom="0.22" header="0.48" footer="0.18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aoe</cp:lastModifiedBy>
  <cp:lastPrinted>2011-05-22T11:12:31Z</cp:lastPrinted>
  <dcterms:created xsi:type="dcterms:W3CDTF">2005-04-29T08:18:38Z</dcterms:created>
  <dcterms:modified xsi:type="dcterms:W3CDTF">2011-05-23T04:24:55Z</dcterms:modified>
  <cp:category/>
  <cp:version/>
  <cp:contentType/>
  <cp:contentStatus/>
</cp:coreProperties>
</file>