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5475" windowHeight="8715" tabRatio="599" activeTab="0"/>
  </bookViews>
  <sheets>
    <sheet name="บัญชีโอนเงิน" sheetId="1" r:id="rId1"/>
    <sheet name="เงินเดือน" sheetId="2" r:id="rId2"/>
    <sheet name="บำเหน็จบำนาญ" sheetId="3" r:id="rId3"/>
    <sheet name="กบข" sheetId="4" r:id="rId4"/>
    <sheet name="กสจ" sheetId="5" r:id="rId5"/>
    <sheet name="ค่าเช่าบ้าน" sheetId="6" r:id="rId6"/>
    <sheet name="ค่ารักษาพยาบาล" sheetId="7" r:id="rId7"/>
    <sheet name="สวัสดิการครู" sheetId="8" r:id="rId8"/>
  </sheets>
  <definedNames>
    <definedName name="_xlnm.Print_Area" localSheetId="3">'กบข'!$A$1:$P$16</definedName>
    <definedName name="_xlnm.Print_Area" localSheetId="4">'กสจ'!$A$1:$P$37</definedName>
    <definedName name="_xlnm.Print_Area" localSheetId="6">'ค่ารักษาพยาบาล'!$A$1:$J$47</definedName>
    <definedName name="_xlnm.Print_Area" localSheetId="1">'เงินเดือน'!$A$1:$X$46</definedName>
    <definedName name="_xlnm.Print_Area" localSheetId="0">'บัญชีโอนเงิน'!$A$1:$R$42</definedName>
    <definedName name="_xlnm.Print_Area" localSheetId="2">'บำเหน็จบำนาญ'!$A$1:$N$16</definedName>
    <definedName name="_xlnm.Print_Titles" localSheetId="4">'กสจ'!$1:$6</definedName>
    <definedName name="_xlnm.Print_Titles" localSheetId="6">'ค่ารักษาพยาบาล'!$1:$6</definedName>
    <definedName name="_xlnm.Print_Titles" localSheetId="1">'เงินเดือน'!$1:$5</definedName>
    <definedName name="_xlnm.Print_Titles" localSheetId="0">'บัญชีโอนเงิน'!$1:$6</definedName>
  </definedNames>
  <calcPr fullCalcOnLoad="1"/>
</workbook>
</file>

<file path=xl/sharedStrings.xml><?xml version="1.0" encoding="utf-8"?>
<sst xmlns="http://schemas.openxmlformats.org/spreadsheetml/2006/main" count="718" uniqueCount="302">
  <si>
    <t>ซับใหญ่</t>
  </si>
  <si>
    <t>อบต.บ้านแท่น</t>
  </si>
  <si>
    <t>กบข.</t>
  </si>
  <si>
    <t>รายละเอียดการโอนเงิน   ให้กับองค์กรปกครองส่วนท้องถิ่น</t>
  </si>
  <si>
    <t>สวัสดิการ</t>
  </si>
  <si>
    <t>อำเภอ</t>
  </si>
  <si>
    <t>อปท.</t>
  </si>
  <si>
    <t>หนองบัวแดง</t>
  </si>
  <si>
    <t>จัตุรัส</t>
  </si>
  <si>
    <t>เมืองชัยภูมิ</t>
  </si>
  <si>
    <t>บำเหน็จณรงค์</t>
  </si>
  <si>
    <t>ที่</t>
  </si>
  <si>
    <t>บ้านแท่น</t>
  </si>
  <si>
    <t>คอนสาร</t>
  </si>
  <si>
    <t>บุคลากรถ่ายโอน</t>
  </si>
  <si>
    <t>รวมเงิน</t>
  </si>
  <si>
    <t>รายชื่อ</t>
  </si>
  <si>
    <t>ตำแหน่ง</t>
  </si>
  <si>
    <t>ค่าครองชีพ</t>
  </si>
  <si>
    <t>อบต.บ้านค่าย</t>
  </si>
  <si>
    <t>อบต.โคกเริงรมย์</t>
  </si>
  <si>
    <t>ลำดับ</t>
  </si>
  <si>
    <t>ค่ารักษาพยาบาล</t>
  </si>
  <si>
    <t>ประเภท</t>
  </si>
  <si>
    <t>ทต.จัตุรัส</t>
  </si>
  <si>
    <t>ครูถ่ายโอน</t>
  </si>
  <si>
    <t>รวมจำนวนเงิน</t>
  </si>
  <si>
    <t>เลขที่บัญชีกระแสรายวัน ธ.กรุงไทย</t>
  </si>
  <si>
    <t>แก้งคร้อ</t>
  </si>
  <si>
    <t>อบต.หนองขาม</t>
  </si>
  <si>
    <t>307-6-06183-6</t>
  </si>
  <si>
    <t>ทต.คอนสาร</t>
  </si>
  <si>
    <t>285-6-00457-1</t>
  </si>
  <si>
    <t>285-6-00466-0</t>
  </si>
  <si>
    <t>307-6-06176-3</t>
  </si>
  <si>
    <t>342-6-00195-0</t>
  </si>
  <si>
    <t>289-6-00105-0</t>
  </si>
  <si>
    <t>318-6-01057-8</t>
  </si>
  <si>
    <t>307-6-06160-7</t>
  </si>
  <si>
    <t>307-6-06157-7</t>
  </si>
  <si>
    <t>342-6-00199-3</t>
  </si>
  <si>
    <t>342-6-00193-4</t>
  </si>
  <si>
    <t>342-6-00211-6</t>
  </si>
  <si>
    <t>รวม</t>
  </si>
  <si>
    <t>เงินเดือน/ค่าจ้างประจำ</t>
  </si>
  <si>
    <t>เงินตอบแทนพิเศษ (เต็มขั้น)</t>
  </si>
  <si>
    <t>ค่าตอบแทน(มติ ครม.)</t>
  </si>
  <si>
    <t>อัตรา  1 ต.ค.53</t>
  </si>
  <si>
    <t>ระยะเวลา</t>
  </si>
  <si>
    <t>จำนวนเงิน (บาท)</t>
  </si>
  <si>
    <t>%</t>
  </si>
  <si>
    <t>อัตราต่อเดือน</t>
  </si>
  <si>
    <t>อัตรา 1 เม.ย.47</t>
  </si>
  <si>
    <t>คนงานเครื่องสูบน้ำ</t>
  </si>
  <si>
    <t>จนท.ประสานงาน พช.</t>
  </si>
  <si>
    <t>นายอ๊อต  ศรีวงษ์ชัย</t>
  </si>
  <si>
    <t>จพง.กง.บช. 6</t>
  </si>
  <si>
    <t>รวมโอนเงินทั้งสิ้น</t>
  </si>
  <si>
    <t>ชื่อ - สกุล</t>
  </si>
  <si>
    <t>รวมเงินทั้งสิ้น</t>
  </si>
  <si>
    <t xml:space="preserve">ที่  </t>
  </si>
  <si>
    <t>หมายเหตุ</t>
  </si>
  <si>
    <t>ไข้นอก</t>
  </si>
  <si>
    <t>ไข้ใน</t>
  </si>
  <si>
    <t>เลขที่ใบเสร็จ/จำนวนเงินที่เบิกได้</t>
  </si>
  <si>
    <t>เมือง</t>
  </si>
  <si>
    <t>ทต.ลาดใหญ่</t>
  </si>
  <si>
    <t>307-6-06204-2</t>
  </si>
  <si>
    <t>อัตรา 1 เม.ย.54</t>
  </si>
  <si>
    <t>ทต.หนองบัวแดง</t>
  </si>
  <si>
    <t>รวมทั้งสิ้น</t>
  </si>
  <si>
    <t>เงินเดือนฯ/ค่าตอบแทนฯ</t>
  </si>
  <si>
    <t>307-6-06208-5</t>
  </si>
  <si>
    <t>นายสุรินทร์  ไชยสมบัติ</t>
  </si>
  <si>
    <t>นายช่างโยธา 6</t>
  </si>
  <si>
    <t>นายจรัญ  ชินคำ</t>
  </si>
  <si>
    <t>นายสนิท  ถัดภูเขียว</t>
  </si>
  <si>
    <t>นายคมสันต์  หาญสกุล</t>
  </si>
  <si>
    <t>หน.ฝ่ายการโยธา 6</t>
  </si>
  <si>
    <t>นายเฉลิม  มานะดี</t>
  </si>
  <si>
    <t>น.ส.ประภาศรี  วิลาวรรณ</t>
  </si>
  <si>
    <t>ลูกจ้างประจำ</t>
  </si>
  <si>
    <t>2</t>
  </si>
  <si>
    <t>อบต.หัวทะเล</t>
  </si>
  <si>
    <t>อบต.ห้วยต้อน</t>
  </si>
  <si>
    <t>นายประเวช  อาจสามารถ</t>
  </si>
  <si>
    <t>นายไพบูลย์  บุญโยธา</t>
  </si>
  <si>
    <t>หน.สำนักปลัด</t>
  </si>
  <si>
    <t>จำนวนเงิน</t>
  </si>
  <si>
    <t>คอนสวรรค์</t>
  </si>
  <si>
    <t>อบต.ยางหวาย</t>
  </si>
  <si>
    <t>นายชาติชาย  สิงห์ชัย</t>
  </si>
  <si>
    <t>บ้านเขว้า</t>
  </si>
  <si>
    <t>อบต.ตลาดแร้ง</t>
  </si>
  <si>
    <t>นายสมหมาย  เจนชัย</t>
  </si>
  <si>
    <t>อบต.หนองแวง</t>
  </si>
  <si>
    <t>นายคำศรี  ศรีพาน</t>
  </si>
  <si>
    <t>อบต.คอนสวรรค์</t>
  </si>
  <si>
    <t>นายวันทจิต  ขำชัยภูมิ</t>
  </si>
  <si>
    <t>อบต.สามสวน</t>
  </si>
  <si>
    <t>นายมนตรี  เวียงสงค์</t>
  </si>
  <si>
    <t>ทม.ชัยภูมิ</t>
  </si>
  <si>
    <t>รายละเอียด เงินเดือน / ค่าจ้างประจำ / เงินประจำตำแหน่ง / ค่าตอบแทน / เงินเพิ่มการครองชีพชั่วคราว</t>
  </si>
  <si>
    <t>หน.สำนักปลัด 6</t>
  </si>
  <si>
    <t>อบต.หนองไผ่</t>
  </si>
  <si>
    <t>นายสุนันท์  เพิ่มชีลอง</t>
  </si>
  <si>
    <t>ทต.ชีลอง</t>
  </si>
  <si>
    <t>นายปรีชา  พรหมมา</t>
  </si>
  <si>
    <t>อบต.โพนทอง</t>
  </si>
  <si>
    <t>น.ส.วรมัย  กลิ่นพงษา</t>
  </si>
  <si>
    <t>อบต.กุดตุ้ม</t>
  </si>
  <si>
    <t>นายสามารถ  ลองจำนงค์</t>
  </si>
  <si>
    <t>นางเยี่ยมศิลป์  บุญนอก</t>
  </si>
  <si>
    <t>จนท.พช.</t>
  </si>
  <si>
    <t>อบต.คอนสาร</t>
  </si>
  <si>
    <t>นายฉกรรจ์  บุญบำรุง</t>
  </si>
  <si>
    <t>พนักงานสูบน้ำ</t>
  </si>
  <si>
    <t>อบต.ทุ่งลุยลาย</t>
  </si>
  <si>
    <t>อบต.ดงกลาง</t>
  </si>
  <si>
    <t>นายพิฑูรย์  จันทร์สนาม</t>
  </si>
  <si>
    <t>อบต.ละหาน</t>
  </si>
  <si>
    <t>นายประสงค์  จงรั้งกลาง</t>
  </si>
  <si>
    <t>อบต.ส้มป่อย</t>
  </si>
  <si>
    <t>นายสุรมิตร  อาภรณ์แก้ว</t>
  </si>
  <si>
    <t>อบต.คูเมือง</t>
  </si>
  <si>
    <t>นายสำรวย  กำลังมาก</t>
  </si>
  <si>
    <t>อบต.กุดชุมแสง</t>
  </si>
  <si>
    <t>นายยิ่ง  นามโพธิ์</t>
  </si>
  <si>
    <t>นางพัชรินทร์  นาคประกอบ</t>
  </si>
  <si>
    <t>อบต.ลุ่มลำชี</t>
  </si>
  <si>
    <t>นายประมวล  สัตย์มิตร</t>
  </si>
  <si>
    <t>พนง.สูบน้ำ</t>
  </si>
  <si>
    <t>อบต.ท่ากูบ</t>
  </si>
  <si>
    <t>นายจรัส  มาตุราช</t>
  </si>
  <si>
    <t>นายวัชรินทร์  อุมะวรรณ</t>
  </si>
  <si>
    <t>ภูเขียว</t>
  </si>
  <si>
    <t>อบต.หนองคอนไทย</t>
  </si>
  <si>
    <t>นายนพดล  เวียงสงค์</t>
  </si>
  <si>
    <t>นายวิชัย  ผลเงิน</t>
  </si>
  <si>
    <t>เมย.-กย.54</t>
  </si>
  <si>
    <r>
      <t>ทต.ลาดใหญ่</t>
    </r>
    <r>
      <rPr>
        <sz val="13"/>
        <color indexed="10"/>
        <rFont val="TH Niramit AS"/>
        <family val="0"/>
      </rPr>
      <t>**</t>
    </r>
  </si>
  <si>
    <t>พรฎ.ฉ.4 (2554)</t>
  </si>
  <si>
    <r>
      <t>นายช่างโยธา 6ว</t>
    </r>
    <r>
      <rPr>
        <sz val="13"/>
        <color indexed="17"/>
        <rFont val="TH Niramit AS"/>
        <family val="0"/>
      </rPr>
      <t>***</t>
    </r>
  </si>
  <si>
    <r>
      <t>เงินสมทบและเงินชดเชย เข้ากองทุนบำเหน็จบำนาญข้าราชการ</t>
    </r>
    <r>
      <rPr>
        <b/>
        <sz val="14"/>
        <rFont val="TH Niramit AS"/>
        <family val="0"/>
      </rPr>
      <t xml:space="preserve"> (กบข.)</t>
    </r>
  </si>
  <si>
    <t>อัตราเงินเดือน</t>
  </si>
  <si>
    <t>เงินสมทบ 3%</t>
  </si>
  <si>
    <t>เงินชดเชย 2%</t>
  </si>
  <si>
    <t>รวมสมทบ+ชดเชย</t>
  </si>
  <si>
    <t>ใหม่</t>
  </si>
  <si>
    <t>เดิม</t>
  </si>
  <si>
    <t>สมทบ/เดือน</t>
  </si>
  <si>
    <t>จำนวนเดือน</t>
  </si>
  <si>
    <t>ชดเชย/เดือน</t>
  </si>
  <si>
    <t>เม.ย.54</t>
  </si>
  <si>
    <t>ต.ค.53</t>
  </si>
  <si>
    <t>หน.ฝ่ายช่างโยธา 6</t>
  </si>
  <si>
    <t>นายช่างโยธา 6ว</t>
  </si>
  <si>
    <r>
      <t>เงินสมทบ (3%)</t>
    </r>
    <r>
      <rPr>
        <b/>
        <sz val="13"/>
        <rFont val="TH Niramit AS"/>
        <family val="0"/>
      </rPr>
      <t xml:space="preserve">  </t>
    </r>
    <r>
      <rPr>
        <sz val="13"/>
        <rFont val="TH Niramit AS"/>
        <family val="0"/>
      </rPr>
      <t xml:space="preserve">กองทุนสำรองเลี้ยงชีพสำหรับลูกจ้างประจำที่ถ่ายโอนไปองค์กรปกครองส่วนท้องถิ่น </t>
    </r>
    <r>
      <rPr>
        <b/>
        <u val="single"/>
        <sz val="13"/>
        <rFont val="TH Niramit AS"/>
        <family val="0"/>
      </rPr>
      <t>(กสจ.)</t>
    </r>
  </si>
  <si>
    <t>องค์กรปกครองส่วนท้องถิ่น</t>
  </si>
  <si>
    <t>ค่าจ้าง</t>
  </si>
  <si>
    <t>เงินสมทบ</t>
  </si>
  <si>
    <t>บาท/เดือน</t>
  </si>
  <si>
    <t>เงิน</t>
  </si>
  <si>
    <t>อบต.ดงบัง</t>
  </si>
  <si>
    <t>นายจรัส  มาตุราส</t>
  </si>
  <si>
    <t>นางพัชรินทร์  ประทุมวงศ์</t>
  </si>
  <si>
    <t>รวม อบต.สามสวน</t>
  </si>
  <si>
    <t>รวม อบต.หนองคอนไทย</t>
  </si>
  <si>
    <r>
      <t>นายสนิท  ถัดภูเขียว</t>
    </r>
    <r>
      <rPr>
        <sz val="13"/>
        <color indexed="21"/>
        <rFont val="TH Niramit AS"/>
        <family val="0"/>
      </rPr>
      <t>***</t>
    </r>
  </si>
  <si>
    <t>กสจ.</t>
  </si>
  <si>
    <t>หน่วยงานผู้โอน : สนง.ส่งเสริมการปกครองท้องถิ่น จ.ชัยภูมิ</t>
  </si>
  <si>
    <t>เงินเดือน/ค่าจ้างฯ</t>
  </si>
  <si>
    <t>ค่าเช่าบ้าน</t>
  </si>
  <si>
    <t>307-6-06192-5</t>
  </si>
  <si>
    <t>307-6-06199-2</t>
  </si>
  <si>
    <t>285-6-00453-9</t>
  </si>
  <si>
    <t>285-6-00454-7</t>
  </si>
  <si>
    <t>285-6-00462-8</t>
  </si>
  <si>
    <t>307-6-06161-5</t>
  </si>
  <si>
    <t>307-6-06163-1</t>
  </si>
  <si>
    <t>307-6-06185-2</t>
  </si>
  <si>
    <t>335-6-00293-7</t>
  </si>
  <si>
    <t>289-6-00099-2</t>
  </si>
  <si>
    <t>285-6-00368-0</t>
  </si>
  <si>
    <t>342-6-00192-6</t>
  </si>
  <si>
    <t>342-6-00208-6</t>
  </si>
  <si>
    <t>307-6-06184-4</t>
  </si>
  <si>
    <t>307-6-06156-9</t>
  </si>
  <si>
    <t>307-6-06173-9</t>
  </si>
  <si>
    <t xml:space="preserve"> </t>
  </si>
  <si>
    <t>อัตราค่าเช่าที่เบิกได้ตามสิทธิ / เดือน</t>
  </si>
  <si>
    <t>จำนวนที่เบิกให้</t>
  </si>
  <si>
    <t>เดือน</t>
  </si>
  <si>
    <t xml:space="preserve">รวมโอนเงินทั้งสิ้น  </t>
  </si>
  <si>
    <t>ประจำเดือน   ตุลาคม - พฤศจิกายน  2554</t>
  </si>
  <si>
    <t>ต.ค.54</t>
  </si>
  <si>
    <t>ต.ค.-พ.ย.54</t>
  </si>
  <si>
    <t>ประจำเดือน  ตุลาคม - พฤศจิกายน  2554</t>
  </si>
  <si>
    <t>ต.ค. - พ.ย.54</t>
  </si>
  <si>
    <t>เม.ย.-ก.ย.54</t>
  </si>
  <si>
    <t>6</t>
  </si>
  <si>
    <t>2925/0035 ลว.5 กค.54</t>
  </si>
  <si>
    <t>3523/1761075 ลว.6 สค.54</t>
  </si>
  <si>
    <t>55-54-000415F455/415ลว.29ตค.54</t>
  </si>
  <si>
    <t>60346/29 ลว.29 ตค.54</t>
  </si>
  <si>
    <t>0629/731 ลว.14 ตค.54</t>
  </si>
  <si>
    <t>55-88-000413F460/413ลว.15ตค.54</t>
  </si>
  <si>
    <t>ไม่แนบหนังสือรับรองยานอกฯ</t>
  </si>
  <si>
    <t>036/0863 ลว.16 ตค.54</t>
  </si>
  <si>
    <t>60284/5 ลว.1 ตค.54</t>
  </si>
  <si>
    <t>54-42-008172F385/144ลว.12กย.54</t>
  </si>
  <si>
    <t>24220/17 ลว.3 ตค.54</t>
  </si>
  <si>
    <t>24220/51 ลว.5 ตค.54</t>
  </si>
  <si>
    <t>24209/08 ลว.11 กย.54</t>
  </si>
  <si>
    <t>24209/67 ลว.14 กย.54</t>
  </si>
  <si>
    <t>24201/22 ลว.5 สค.54</t>
  </si>
  <si>
    <t>24203/24 ลว.22 สค.54</t>
  </si>
  <si>
    <t>23658/33 ลว.12 เมย.54</t>
  </si>
  <si>
    <t>ชย0027.301/พิเศษ ลว-ตค.54</t>
  </si>
  <si>
    <t>54-41-024890F345/448ลว.23สค.54</t>
  </si>
  <si>
    <t>54-63-003113F370/200ลว.23สค.54</t>
  </si>
  <si>
    <t>54-28-007695F372/144ลว.23สค.54</t>
  </si>
  <si>
    <t>24386/60 ลว.6 ตค.54</t>
  </si>
  <si>
    <t>24386/59 ลว.6 ตค.54</t>
  </si>
  <si>
    <t>23848/73 ลว.5 กค.54</t>
  </si>
  <si>
    <t>24371/30 ลว.20 กค.54</t>
  </si>
  <si>
    <t>24373/29 ลว.5 สค.54</t>
  </si>
  <si>
    <t>0798/705 ลว.3 กพ.54</t>
  </si>
  <si>
    <t>24392/54 ลว.15 ตค.54</t>
  </si>
  <si>
    <t>24394/61 ลว.25 ตค.54</t>
  </si>
  <si>
    <t>24394/75 ลว.26 ตค.54</t>
  </si>
  <si>
    <t>24397/14 ลว.28 ตค.54</t>
  </si>
  <si>
    <t>54-89-005781F399/144ลว.3กย.54</t>
  </si>
  <si>
    <t>54-18-037643F409/429ลว.7กย.54</t>
  </si>
  <si>
    <t>54-41-001397F477/397ลว.19ตค.54</t>
  </si>
  <si>
    <t>ชย0027.201/10446 ลว.27ตค.54</t>
  </si>
  <si>
    <t>55-13-000371F463/371ลว.11ตค.54</t>
  </si>
  <si>
    <t>55-41-000643F476/143ลว.11ตค.54</t>
  </si>
  <si>
    <t>55-89-000582F503/082ลว.29ตค.54</t>
  </si>
  <si>
    <t>55-41-000661F476/161ลว.11ตค.54</t>
  </si>
  <si>
    <t>รายละเอียดประกอบการเบิกจ่ายเงินอุดหนุนเฉพาะกิจ  ปีงบประมาณ พ.ศ. 2555  สนับสนุนบุคลากรถ่ายโอน</t>
  </si>
  <si>
    <t>รายละเอียดประกอบการเบิกจ่าย  เงินอุดหนุนเฉพาะกิจ  ปีงบประมาณ พ.ศ. 2555   ให้กับบุคลากรถ่ายโอน</t>
  </si>
  <si>
    <t>เงินอุดหนุนเฉพาะกิจ - ประจำปีงบประมาณ พ.ศ. 2555  สำหรับบุคลากรถ่ายโอน</t>
  </si>
  <si>
    <t>เงิน (ตค.-พย.54)</t>
  </si>
  <si>
    <t>ตกเบิก เมย.-กย.54</t>
  </si>
  <si>
    <t>ตค.-พย.54</t>
  </si>
  <si>
    <t>ตกเบิก</t>
  </si>
  <si>
    <t>4</t>
  </si>
  <si>
    <t>ตค.พย.54</t>
  </si>
  <si>
    <t>บำนาญ/บำเหน็จ</t>
  </si>
  <si>
    <t>ช.ค.บ.</t>
  </si>
  <si>
    <t>ฉ.9</t>
  </si>
  <si>
    <t>ฉ.11</t>
  </si>
  <si>
    <t>ฉ.12</t>
  </si>
  <si>
    <t>ฉ.14</t>
  </si>
  <si>
    <t>นายประสิทธิ์  พิมพ์เมืองเก่า</t>
  </si>
  <si>
    <t>นายช่างโยธา</t>
  </si>
  <si>
    <t>อบต.หนองไผ่  อ.เมือง</t>
  </si>
  <si>
    <t>นางสังเวียน  โนราช</t>
  </si>
  <si>
    <t>จพง.พัสดุ</t>
  </si>
  <si>
    <t>เทศบาลเมืองชัยภูมิ</t>
  </si>
  <si>
    <t>นายสมบูรณ์  วงษ์จักษุ</t>
  </si>
  <si>
    <t>6ว</t>
  </si>
  <si>
    <t xml:space="preserve">ทม.ชัยภูมิ </t>
  </si>
  <si>
    <t>นายวิโรจน์  ประทุมมาลย์</t>
  </si>
  <si>
    <t>นายช่างเครื่องกล</t>
  </si>
  <si>
    <t>อบต.รอบเมือง  อ.เมือง</t>
  </si>
  <si>
    <t>นายสุบิน  สุรสิทธิ์</t>
  </si>
  <si>
    <t>อบต.โพนทอง  อ.เมือง</t>
  </si>
  <si>
    <t>นายสุรักษ์  บุญชัย</t>
  </si>
  <si>
    <t>อบต.บ้านเล่า  อ.เมือง</t>
  </si>
  <si>
    <t>นายสมทรง  อินทรตะโนด</t>
  </si>
  <si>
    <t xml:space="preserve">อบต.บ้านค่าย </t>
  </si>
  <si>
    <t>รวมเงินโอน</t>
  </si>
  <si>
    <t>ประจำเดือน ตุลาคม - พฤศจิกายน  2554</t>
  </si>
  <si>
    <t>เงิน 2 เดือน</t>
  </si>
  <si>
    <t>รวม ช.ค.บ.</t>
  </si>
  <si>
    <t>นายสมศักดิ์  โชคสวัสดิ์</t>
  </si>
  <si>
    <t>นายสามารถ  ภิญโญพันธ์</t>
  </si>
  <si>
    <t>นางศินารัตน์  กาเรียน</t>
  </si>
  <si>
    <t>รายละเอียดประกอบการโอนเงินอุดหนุนเฉพาะกิจ  ปีงบประมาณ พ.ศ. 2555  สนับสนุนบุคลากรถ่ายโอน</t>
  </si>
  <si>
    <t>บำเหน็จ/บำนาญ/ช.ค.บ.</t>
  </si>
  <si>
    <t>307-6-06154-2</t>
  </si>
  <si>
    <t>อบต.รอบเมือง</t>
  </si>
  <si>
    <t>102/55</t>
  </si>
  <si>
    <t>อบต.บ้านเล่า</t>
  </si>
  <si>
    <t>342-6-00200-0</t>
  </si>
  <si>
    <t>อบต.นาเสียว</t>
  </si>
  <si>
    <t>342-6-00205-1</t>
  </si>
  <si>
    <t>เทพสถิต</t>
  </si>
  <si>
    <t>อบต.วะตะแบก</t>
  </si>
  <si>
    <t>318-6-01065-9</t>
  </si>
  <si>
    <t>101/55</t>
  </si>
  <si>
    <t>100/55</t>
  </si>
  <si>
    <t>105/55</t>
  </si>
  <si>
    <t>104/55</t>
  </si>
  <si>
    <t>318-6-01058-6</t>
  </si>
  <si>
    <r>
      <t>โอนเข้าบัญชีวันที่....</t>
    </r>
    <r>
      <rPr>
        <b/>
        <sz val="20"/>
        <rFont val="TH Niramit AS"/>
        <family val="0"/>
      </rPr>
      <t>24</t>
    </r>
    <r>
      <rPr>
        <b/>
        <sz val="14"/>
        <rFont val="TH Niramit AS"/>
        <family val="0"/>
      </rPr>
      <t>...พฤศจิกายน  2554</t>
    </r>
  </si>
  <si>
    <r>
      <t>โอนเข้าบัญชีวันที่   24</t>
    </r>
    <r>
      <rPr>
        <b/>
        <u val="single"/>
        <sz val="16"/>
        <rFont val="Cordia New"/>
        <family val="2"/>
      </rPr>
      <t xml:space="preserve">   พฤศจิกายน </t>
    </r>
    <r>
      <rPr>
        <b/>
        <u val="single"/>
        <sz val="14"/>
        <rFont val="Cordia New"/>
        <family val="2"/>
      </rPr>
      <t xml:space="preserve"> 2554</t>
    </r>
  </si>
  <si>
    <t>รายละเอียดเงินสวัสดิการ ครู</t>
  </si>
  <si>
    <t>ประกอบการโอนวันที่  24  พฤศจิกายน  2554</t>
  </si>
  <si>
    <t>ค่าการศึกษาบุตร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</si>
</sst>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&quot;฿&quot;* #,##0.000_-;\-&quot;฿&quot;* #,##0.000_-;_-&quot;฿&quot;* &quot;-&quot;??_-;_-@_-"/>
    <numFmt numFmtId="203" formatCode="_-* #,##0.000_-;\-* #,##0.000_-;_-* &quot;-&quot;??_-;_-@_-"/>
    <numFmt numFmtId="204" formatCode="_-* #,##0.0000_-;\-* #,##0.0000_-;_-* &quot;-&quot;??_-;_-@_-"/>
    <numFmt numFmtId="205" formatCode="_(* #,##0_);_(* \(#,##0\);_(* &quot;-&quot;??_);_(@_)"/>
    <numFmt numFmtId="206" formatCode="_(* #,##0.0_);_(* \(#,##0.0\);_(* &quot;-&quot;??_);_(@_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\(0.00\)"/>
    <numFmt numFmtId="220" formatCode="_-* #,##0.0_-;\-* #,##0.0_-;_-* &quot;-&quot;?_-;_-@_-"/>
    <numFmt numFmtId="221" formatCode="_-[$$-409]* #,##0.00_ ;_-[$$-409]* \-#,##0.00\ ;_-[$$-409]* &quot;-&quot;??_ ;_-@_ "/>
    <numFmt numFmtId="222" formatCode="[$-41E]d\ mmmm\ yyyy"/>
    <numFmt numFmtId="223" formatCode="#\ ?/2"/>
    <numFmt numFmtId="224" formatCode="#,##0.00_ ;\-#,##0.00\ "/>
  </numFmts>
  <fonts count="28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u val="single"/>
      <sz val="14"/>
      <name val="Cordia New"/>
      <family val="2"/>
    </font>
    <font>
      <b/>
      <sz val="14"/>
      <name val="TH Niramit AS"/>
      <family val="0"/>
    </font>
    <font>
      <sz val="14"/>
      <name val="TH Niramit AS"/>
      <family val="0"/>
    </font>
    <font>
      <sz val="10"/>
      <name val="TH Niramit AS"/>
      <family val="0"/>
    </font>
    <font>
      <sz val="12"/>
      <name val="TH Niramit AS"/>
      <family val="0"/>
    </font>
    <font>
      <sz val="11"/>
      <name val="TH Niramit AS"/>
      <family val="0"/>
    </font>
    <font>
      <sz val="13"/>
      <name val="TH Niramit AS"/>
      <family val="0"/>
    </font>
    <font>
      <b/>
      <sz val="12"/>
      <name val="TH Niramit AS"/>
      <family val="0"/>
    </font>
    <font>
      <b/>
      <u val="single"/>
      <sz val="18"/>
      <name val="Cordia New"/>
      <family val="2"/>
    </font>
    <font>
      <b/>
      <sz val="13"/>
      <name val="TH Niramit AS"/>
      <family val="0"/>
    </font>
    <font>
      <b/>
      <sz val="8"/>
      <name val="TH Niramit AS"/>
      <family val="0"/>
    </font>
    <font>
      <sz val="8"/>
      <name val="TH Niramit AS"/>
      <family val="0"/>
    </font>
    <font>
      <b/>
      <sz val="11"/>
      <name val="TH Niramit AS"/>
      <family val="0"/>
    </font>
    <font>
      <sz val="9"/>
      <name val="TH Niramit AS"/>
      <family val="0"/>
    </font>
    <font>
      <b/>
      <sz val="10"/>
      <name val="TH Niramit AS"/>
      <family val="0"/>
    </font>
    <font>
      <sz val="13"/>
      <color indexed="10"/>
      <name val="TH Niramit AS"/>
      <family val="0"/>
    </font>
    <font>
      <b/>
      <i/>
      <sz val="13"/>
      <name val="TH Niramit AS"/>
      <family val="0"/>
    </font>
    <font>
      <b/>
      <sz val="9"/>
      <name val="TH Niramit AS"/>
      <family val="0"/>
    </font>
    <font>
      <sz val="13"/>
      <color indexed="17"/>
      <name val="TH Niramit AS"/>
      <family val="0"/>
    </font>
    <font>
      <b/>
      <u val="single"/>
      <sz val="13"/>
      <name val="TH Niramit AS"/>
      <family val="0"/>
    </font>
    <font>
      <sz val="13"/>
      <color indexed="21"/>
      <name val="TH Niramit AS"/>
      <family val="0"/>
    </font>
    <font>
      <b/>
      <sz val="14"/>
      <name val="Cordia New"/>
      <family val="2"/>
    </font>
    <font>
      <b/>
      <u val="single"/>
      <sz val="16"/>
      <name val="Cordia New"/>
      <family val="2"/>
    </font>
    <font>
      <b/>
      <sz val="20"/>
      <name val="TH Niramit AS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49" fontId="6" fillId="2" borderId="1" xfId="17" applyNumberFormat="1" applyFont="1" applyFill="1" applyBorder="1" applyAlignment="1">
      <alignment horizontal="center" vertical="center" shrinkToFit="1"/>
    </xf>
    <xf numFmtId="49" fontId="6" fillId="2" borderId="2" xfId="17" applyNumberFormat="1" applyFont="1" applyFill="1" applyBorder="1" applyAlignment="1">
      <alignment horizontal="center" vertical="center" shrinkToFit="1"/>
    </xf>
    <xf numFmtId="49" fontId="6" fillId="2" borderId="3" xfId="17" applyNumberFormat="1" applyFont="1" applyFill="1" applyBorder="1" applyAlignment="1">
      <alignment horizontal="center" vertical="center" shrinkToFit="1"/>
    </xf>
    <xf numFmtId="49" fontId="6" fillId="2" borderId="4" xfId="17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200" fontId="6" fillId="2" borderId="3" xfId="17" applyNumberFormat="1" applyFont="1" applyFill="1" applyBorder="1" applyAlignment="1">
      <alignment vertical="center" shrinkToFit="1"/>
    </xf>
    <xf numFmtId="200" fontId="6" fillId="2" borderId="1" xfId="17" applyNumberFormat="1" applyFont="1" applyFill="1" applyBorder="1" applyAlignment="1">
      <alignment vertical="center" shrinkToFit="1"/>
    </xf>
    <xf numFmtId="200" fontId="6" fillId="2" borderId="2" xfId="17" applyNumberFormat="1" applyFont="1" applyFill="1" applyBorder="1" applyAlignment="1">
      <alignment vertical="center" shrinkToFit="1"/>
    </xf>
    <xf numFmtId="200" fontId="6" fillId="2" borderId="4" xfId="17" applyNumberFormat="1" applyFont="1" applyFill="1" applyBorder="1" applyAlignment="1">
      <alignment vertical="center" shrinkToFit="1"/>
    </xf>
    <xf numFmtId="49" fontId="6" fillId="2" borderId="0" xfId="17" applyNumberFormat="1" applyFont="1" applyFill="1" applyAlignment="1">
      <alignment horizontal="center" vertical="center" shrinkToFit="1"/>
    </xf>
    <xf numFmtId="200" fontId="6" fillId="2" borderId="0" xfId="17" applyNumberFormat="1" applyFont="1" applyFill="1" applyAlignment="1">
      <alignment vertical="center"/>
    </xf>
    <xf numFmtId="0" fontId="6" fillId="2" borderId="0" xfId="0" applyFont="1" applyFill="1" applyAlignment="1">
      <alignment vertical="center" shrinkToFit="1"/>
    </xf>
    <xf numFmtId="43" fontId="5" fillId="2" borderId="0" xfId="17" applyFont="1" applyFill="1" applyAlignment="1">
      <alignment vertical="center" shrinkToFit="1"/>
    </xf>
    <xf numFmtId="43" fontId="6" fillId="2" borderId="3" xfId="17" applyFont="1" applyFill="1" applyBorder="1" applyAlignment="1">
      <alignment vertical="center" shrinkToFit="1"/>
    </xf>
    <xf numFmtId="43" fontId="6" fillId="2" borderId="1" xfId="17" applyFont="1" applyFill="1" applyBorder="1" applyAlignment="1">
      <alignment vertical="center" shrinkToFit="1"/>
    </xf>
    <xf numFmtId="43" fontId="6" fillId="2" borderId="2" xfId="17" applyFont="1" applyFill="1" applyBorder="1" applyAlignment="1">
      <alignment vertical="center" shrinkToFit="1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00" fontId="6" fillId="2" borderId="0" xfId="17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200" fontId="6" fillId="2" borderId="0" xfId="17" applyNumberFormat="1" applyFont="1" applyFill="1" applyAlignment="1">
      <alignment vertical="center" shrinkToFit="1"/>
    </xf>
    <xf numFmtId="200" fontId="10" fillId="2" borderId="0" xfId="17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43" fontId="13" fillId="2" borderId="0" xfId="17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200" fontId="10" fillId="2" borderId="4" xfId="17" applyNumberFormat="1" applyFont="1" applyFill="1" applyBorder="1" applyAlignment="1">
      <alignment vertical="center" shrinkToFit="1"/>
    </xf>
    <xf numFmtId="49" fontId="10" fillId="2" borderId="4" xfId="17" applyNumberFormat="1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 shrinkToFit="1"/>
    </xf>
    <xf numFmtId="49" fontId="10" fillId="2" borderId="0" xfId="17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200" fontId="10" fillId="2" borderId="0" xfId="17" applyNumberFormat="1" applyFont="1" applyFill="1" applyAlignment="1">
      <alignment vertical="center" shrinkToFit="1"/>
    </xf>
    <xf numFmtId="0" fontId="14" fillId="2" borderId="0" xfId="0" applyFont="1" applyFill="1" applyBorder="1" applyAlignment="1">
      <alignment horizontal="center" shrinkToFit="1"/>
    </xf>
    <xf numFmtId="43" fontId="15" fillId="2" borderId="0" xfId="17" applyFont="1" applyFill="1" applyAlignment="1">
      <alignment/>
    </xf>
    <xf numFmtId="0" fontId="10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shrinkToFit="1"/>
    </xf>
    <xf numFmtId="0" fontId="6" fillId="2" borderId="7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shrinkToFit="1"/>
    </xf>
    <xf numFmtId="200" fontId="5" fillId="2" borderId="0" xfId="17" applyNumberFormat="1" applyFont="1" applyFill="1" applyBorder="1" applyAlignment="1">
      <alignment/>
    </xf>
    <xf numFmtId="200" fontId="14" fillId="2" borderId="0" xfId="17" applyNumberFormat="1" applyFont="1" applyFill="1" applyBorder="1" applyAlignment="1">
      <alignment shrinkToFit="1"/>
    </xf>
    <xf numFmtId="43" fontId="15" fillId="2" borderId="0" xfId="17" applyFont="1" applyFill="1" applyBorder="1" applyAlignment="1">
      <alignment/>
    </xf>
    <xf numFmtId="0" fontId="5" fillId="2" borderId="0" xfId="0" applyFont="1" applyFill="1" applyBorder="1" applyAlignment="1">
      <alignment/>
    </xf>
    <xf numFmtId="43" fontId="5" fillId="2" borderId="0" xfId="17" applyNumberFormat="1" applyFont="1" applyFill="1" applyBorder="1" applyAlignment="1">
      <alignment/>
    </xf>
    <xf numFmtId="43" fontId="14" fillId="2" borderId="0" xfId="17" applyNumberFormat="1" applyFont="1" applyFill="1" applyBorder="1" applyAlignment="1">
      <alignment shrinkToFit="1"/>
    </xf>
    <xf numFmtId="43" fontId="14" fillId="2" borderId="0" xfId="17" applyFont="1" applyFill="1" applyAlignment="1">
      <alignment/>
    </xf>
    <xf numFmtId="0" fontId="14" fillId="2" borderId="0" xfId="0" applyFont="1" applyFill="1" applyBorder="1" applyAlignment="1">
      <alignment shrinkToFit="1"/>
    </xf>
    <xf numFmtId="0" fontId="14" fillId="2" borderId="0" xfId="0" applyFont="1" applyFill="1" applyAlignment="1">
      <alignment shrinkToFit="1"/>
    </xf>
    <xf numFmtId="0" fontId="6" fillId="2" borderId="5" xfId="0" applyFont="1" applyFill="1" applyBorder="1" applyAlignment="1">
      <alignment horizontal="left" vertical="center" shrinkToFit="1"/>
    </xf>
    <xf numFmtId="200" fontId="6" fillId="2" borderId="5" xfId="17" applyNumberFormat="1" applyFont="1" applyFill="1" applyBorder="1" applyAlignment="1">
      <alignment shrinkToFit="1"/>
    </xf>
    <xf numFmtId="0" fontId="6" fillId="2" borderId="6" xfId="0" applyFont="1" applyFill="1" applyBorder="1" applyAlignment="1">
      <alignment horizontal="center" shrinkToFit="1"/>
    </xf>
    <xf numFmtId="200" fontId="6" fillId="2" borderId="6" xfId="17" applyNumberFormat="1" applyFont="1" applyFill="1" applyBorder="1" applyAlignment="1">
      <alignment shrinkToFit="1"/>
    </xf>
    <xf numFmtId="200" fontId="6" fillId="2" borderId="7" xfId="17" applyNumberFormat="1" applyFont="1" applyFill="1" applyBorder="1" applyAlignment="1">
      <alignment shrinkToFit="1"/>
    </xf>
    <xf numFmtId="0" fontId="6" fillId="2" borderId="6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shrinkToFit="1"/>
    </xf>
    <xf numFmtId="0" fontId="6" fillId="2" borderId="7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shrinkToFit="1"/>
    </xf>
    <xf numFmtId="49" fontId="8" fillId="2" borderId="7" xfId="17" applyNumberFormat="1" applyFont="1" applyFill="1" applyBorder="1" applyAlignment="1">
      <alignment horizontal="left" shrinkToFit="1"/>
    </xf>
    <xf numFmtId="200" fontId="6" fillId="2" borderId="5" xfId="0" applyNumberFormat="1" applyFont="1" applyFill="1" applyBorder="1" applyAlignment="1">
      <alignment shrinkToFit="1"/>
    </xf>
    <xf numFmtId="49" fontId="8" fillId="2" borderId="5" xfId="17" applyNumberFormat="1" applyFont="1" applyFill="1" applyBorder="1" applyAlignment="1">
      <alignment horizontal="left" shrinkToFit="1"/>
    </xf>
    <xf numFmtId="49" fontId="8" fillId="2" borderId="6" xfId="17" applyNumberFormat="1" applyFont="1" applyFill="1" applyBorder="1" applyAlignment="1">
      <alignment horizontal="left" shrinkToFit="1"/>
    </xf>
    <xf numFmtId="200" fontId="10" fillId="2" borderId="4" xfId="17" applyNumberFormat="1" applyFont="1" applyFill="1" applyBorder="1" applyAlignment="1">
      <alignment horizontal="left" vertical="center" shrinkToFit="1"/>
    </xf>
    <xf numFmtId="200" fontId="17" fillId="2" borderId="4" xfId="17" applyNumberFormat="1" applyFont="1" applyFill="1" applyBorder="1" applyAlignment="1">
      <alignment horizontal="left" vertical="center" shrinkToFit="1"/>
    </xf>
    <xf numFmtId="0" fontId="6" fillId="2" borderId="0" xfId="0" applyFont="1" applyFill="1" applyAlignment="1">
      <alignment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200" fontId="16" fillId="2" borderId="0" xfId="17" applyNumberFormat="1" applyFont="1" applyFill="1" applyBorder="1" applyAlignment="1">
      <alignment vertical="center"/>
    </xf>
    <xf numFmtId="43" fontId="16" fillId="2" borderId="0" xfId="17" applyFont="1" applyFill="1" applyBorder="1" applyAlignment="1">
      <alignment vertical="center"/>
    </xf>
    <xf numFmtId="200" fontId="16" fillId="2" borderId="0" xfId="17" applyNumberFormat="1" applyFont="1" applyFill="1" applyBorder="1" applyAlignment="1">
      <alignment horizontal="center" vertical="center" wrapText="1"/>
    </xf>
    <xf numFmtId="49" fontId="16" fillId="2" borderId="0" xfId="17" applyNumberFormat="1" applyFont="1" applyFill="1" applyBorder="1" applyAlignment="1">
      <alignment horizontal="center" vertical="center" wrapText="1"/>
    </xf>
    <xf numFmtId="43" fontId="16" fillId="2" borderId="0" xfId="1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200" fontId="16" fillId="2" borderId="0" xfId="17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shrinkToFit="1"/>
    </xf>
    <xf numFmtId="49" fontId="9" fillId="2" borderId="4" xfId="17" applyNumberFormat="1" applyFont="1" applyFill="1" applyBorder="1" applyAlignment="1">
      <alignment horizontal="center" vertical="center" shrinkToFit="1"/>
    </xf>
    <xf numFmtId="200" fontId="8" fillId="2" borderId="4" xfId="17" applyNumberFormat="1" applyFont="1" applyFill="1" applyBorder="1" applyAlignment="1">
      <alignment vertical="center" shrinkToFit="1"/>
    </xf>
    <xf numFmtId="49" fontId="17" fillId="2" borderId="4" xfId="0" applyNumberFormat="1" applyFont="1" applyFill="1" applyBorder="1" applyAlignment="1">
      <alignment horizontal="center" vertical="center" shrinkToFit="1"/>
    </xf>
    <xf numFmtId="200" fontId="13" fillId="2" borderId="0" xfId="17" applyNumberFormat="1" applyFont="1" applyFill="1" applyBorder="1" applyAlignment="1">
      <alignment vertical="center"/>
    </xf>
    <xf numFmtId="200" fontId="13" fillId="2" borderId="0" xfId="17" applyNumberFormat="1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49" fontId="17" fillId="2" borderId="0" xfId="0" applyNumberFormat="1" applyFont="1" applyFill="1" applyAlignment="1">
      <alignment horizontal="center" vertical="center" shrinkToFit="1"/>
    </xf>
    <xf numFmtId="200" fontId="9" fillId="2" borderId="0" xfId="17" applyNumberFormat="1" applyFont="1" applyFill="1" applyAlignment="1">
      <alignment horizontal="left" vertical="center" shrinkToFit="1"/>
    </xf>
    <xf numFmtId="200" fontId="17" fillId="2" borderId="0" xfId="17" applyNumberFormat="1" applyFont="1" applyFill="1" applyAlignment="1">
      <alignment horizontal="left" vertical="center" shrinkToFit="1"/>
    </xf>
    <xf numFmtId="200" fontId="16" fillId="2" borderId="0" xfId="17" applyNumberFormat="1" applyFont="1" applyFill="1" applyAlignment="1">
      <alignment horizontal="left" vertical="center" shrinkToFit="1"/>
    </xf>
    <xf numFmtId="200" fontId="8" fillId="2" borderId="0" xfId="17" applyNumberFormat="1" applyFont="1" applyFill="1" applyAlignment="1">
      <alignment vertical="center" shrinkToFit="1"/>
    </xf>
    <xf numFmtId="49" fontId="9" fillId="2" borderId="0" xfId="17" applyNumberFormat="1" applyFont="1" applyFill="1" applyAlignment="1">
      <alignment horizontal="center" vertical="center" shrinkToFit="1"/>
    </xf>
    <xf numFmtId="200" fontId="9" fillId="2" borderId="0" xfId="17" applyNumberFormat="1" applyFont="1" applyFill="1" applyAlignment="1">
      <alignment vertical="center" shrinkToFit="1"/>
    </xf>
    <xf numFmtId="200" fontId="16" fillId="2" borderId="0" xfId="17" applyNumberFormat="1" applyFont="1" applyFill="1" applyAlignment="1">
      <alignment vertical="center" shrinkToFit="1"/>
    </xf>
    <xf numFmtId="200" fontId="16" fillId="2" borderId="0" xfId="17" applyNumberFormat="1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center" vertical="center"/>
    </xf>
    <xf numFmtId="200" fontId="10" fillId="2" borderId="0" xfId="17" applyNumberFormat="1" applyFont="1" applyFill="1" applyBorder="1" applyAlignment="1">
      <alignment vertical="center"/>
    </xf>
    <xf numFmtId="200" fontId="16" fillId="2" borderId="0" xfId="17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200" fontId="9" fillId="2" borderId="0" xfId="17" applyNumberFormat="1" applyFont="1" applyFill="1" applyAlignment="1">
      <alignment horizontal="left" vertical="center"/>
    </xf>
    <xf numFmtId="200" fontId="8" fillId="2" borderId="0" xfId="17" applyNumberFormat="1" applyFont="1" applyFill="1" applyAlignment="1">
      <alignment vertical="center"/>
    </xf>
    <xf numFmtId="49" fontId="9" fillId="2" borderId="0" xfId="17" applyNumberFormat="1" applyFont="1" applyFill="1" applyAlignment="1">
      <alignment horizontal="center" vertical="center"/>
    </xf>
    <xf numFmtId="200" fontId="9" fillId="2" borderId="0" xfId="17" applyNumberFormat="1" applyFont="1" applyFill="1" applyAlignment="1">
      <alignment vertical="center"/>
    </xf>
    <xf numFmtId="43" fontId="6" fillId="2" borderId="4" xfId="17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horizontal="left" vertical="center" shrinkToFit="1"/>
    </xf>
    <xf numFmtId="200" fontId="10" fillId="2" borderId="0" xfId="17" applyNumberFormat="1" applyFont="1" applyFill="1" applyBorder="1" applyAlignment="1">
      <alignment vertical="center" shrinkToFit="1"/>
    </xf>
    <xf numFmtId="49" fontId="17" fillId="2" borderId="0" xfId="0" applyNumberFormat="1" applyFont="1" applyFill="1" applyBorder="1" applyAlignment="1">
      <alignment horizontal="center" vertical="center" shrinkToFit="1"/>
    </xf>
    <xf numFmtId="200" fontId="10" fillId="2" borderId="0" xfId="17" applyNumberFormat="1" applyFont="1" applyFill="1" applyBorder="1" applyAlignment="1">
      <alignment horizontal="left" vertical="center" shrinkToFit="1"/>
    </xf>
    <xf numFmtId="200" fontId="17" fillId="2" borderId="0" xfId="17" applyNumberFormat="1" applyFont="1" applyFill="1" applyBorder="1" applyAlignment="1">
      <alignment horizontal="left" vertical="center" shrinkToFit="1"/>
    </xf>
    <xf numFmtId="200" fontId="13" fillId="2" borderId="0" xfId="17" applyNumberFormat="1" applyFont="1" applyFill="1" applyBorder="1" applyAlignment="1">
      <alignment horizontal="left" vertical="center" shrinkToFit="1"/>
    </xf>
    <xf numFmtId="200" fontId="8" fillId="2" borderId="0" xfId="17" applyNumberFormat="1" applyFont="1" applyFill="1" applyBorder="1" applyAlignment="1">
      <alignment vertical="center" shrinkToFit="1"/>
    </xf>
    <xf numFmtId="49" fontId="9" fillId="2" borderId="0" xfId="17" applyNumberFormat="1" applyFont="1" applyFill="1" applyBorder="1" applyAlignment="1">
      <alignment horizontal="center" vertical="center" shrinkToFit="1"/>
    </xf>
    <xf numFmtId="200" fontId="13" fillId="2" borderId="0" xfId="0" applyNumberFormat="1" applyFont="1" applyFill="1" applyBorder="1" applyAlignment="1">
      <alignment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vertical="center" shrinkToFit="1"/>
    </xf>
    <xf numFmtId="0" fontId="10" fillId="2" borderId="3" xfId="0" applyFont="1" applyFill="1" applyBorder="1" applyAlignment="1">
      <alignment horizontal="left" vertical="center" shrinkToFit="1"/>
    </xf>
    <xf numFmtId="200" fontId="10" fillId="2" borderId="3" xfId="17" applyNumberFormat="1" applyFont="1" applyFill="1" applyBorder="1" applyAlignment="1">
      <alignment vertical="center" shrinkToFit="1"/>
    </xf>
    <xf numFmtId="49" fontId="9" fillId="2" borderId="3" xfId="17" applyNumberFormat="1" applyFont="1" applyFill="1" applyBorder="1" applyAlignment="1">
      <alignment horizontal="center" vertical="center" shrinkToFit="1"/>
    </xf>
    <xf numFmtId="49" fontId="17" fillId="2" borderId="3" xfId="0" applyNumberFormat="1" applyFont="1" applyFill="1" applyBorder="1" applyAlignment="1">
      <alignment horizontal="center" vertical="center" shrinkToFit="1"/>
    </xf>
    <xf numFmtId="200" fontId="10" fillId="2" borderId="3" xfId="17" applyNumberFormat="1" applyFont="1" applyFill="1" applyBorder="1" applyAlignment="1">
      <alignment horizontal="left" vertical="center" shrinkToFit="1"/>
    </xf>
    <xf numFmtId="200" fontId="17" fillId="2" borderId="3" xfId="17" applyNumberFormat="1" applyFont="1" applyFill="1" applyBorder="1" applyAlignment="1">
      <alignment horizontal="left" vertical="center" shrinkToFit="1"/>
    </xf>
    <xf numFmtId="200" fontId="8" fillId="2" borderId="3" xfId="17" applyNumberFormat="1" applyFont="1" applyFill="1" applyBorder="1" applyAlignment="1">
      <alignment vertical="center" shrinkToFit="1"/>
    </xf>
    <xf numFmtId="49" fontId="10" fillId="2" borderId="3" xfId="17" applyNumberFormat="1" applyFont="1" applyFill="1" applyBorder="1" applyAlignment="1">
      <alignment horizontal="center" vertical="center" shrinkToFit="1"/>
    </xf>
    <xf numFmtId="200" fontId="13" fillId="2" borderId="3" xfId="0" applyNumberFormat="1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left" vertical="center" shrinkToFit="1"/>
    </xf>
    <xf numFmtId="200" fontId="10" fillId="2" borderId="1" xfId="17" applyNumberFormat="1" applyFont="1" applyFill="1" applyBorder="1" applyAlignment="1">
      <alignment horizontal="left" vertical="center" shrinkToFit="1"/>
    </xf>
    <xf numFmtId="200" fontId="17" fillId="2" borderId="1" xfId="17" applyNumberFormat="1" applyFont="1" applyFill="1" applyBorder="1" applyAlignment="1">
      <alignment horizontal="left" vertical="center" shrinkToFit="1"/>
    </xf>
    <xf numFmtId="49" fontId="10" fillId="2" borderId="1" xfId="17" applyNumberFormat="1" applyFont="1" applyFill="1" applyBorder="1" applyAlignment="1">
      <alignment horizontal="center" vertical="center" shrinkToFit="1"/>
    </xf>
    <xf numFmtId="200" fontId="13" fillId="2" borderId="1" xfId="0" applyNumberFormat="1" applyFont="1" applyFill="1" applyBorder="1" applyAlignment="1">
      <alignment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horizontal="left" vertical="center" shrinkToFit="1"/>
    </xf>
    <xf numFmtId="200" fontId="10" fillId="2" borderId="2" xfId="17" applyNumberFormat="1" applyFont="1" applyFill="1" applyBorder="1" applyAlignment="1">
      <alignment vertical="center" shrinkToFit="1"/>
    </xf>
    <xf numFmtId="49" fontId="9" fillId="2" borderId="2" xfId="17" applyNumberFormat="1" applyFont="1" applyFill="1" applyBorder="1" applyAlignment="1">
      <alignment horizontal="center" vertical="center" shrinkToFit="1"/>
    </xf>
    <xf numFmtId="49" fontId="17" fillId="2" borderId="2" xfId="0" applyNumberFormat="1" applyFont="1" applyFill="1" applyBorder="1" applyAlignment="1">
      <alignment horizontal="center" vertical="center" shrinkToFit="1"/>
    </xf>
    <xf numFmtId="200" fontId="10" fillId="2" borderId="2" xfId="17" applyNumberFormat="1" applyFont="1" applyFill="1" applyBorder="1" applyAlignment="1">
      <alignment horizontal="left" vertical="center" shrinkToFit="1"/>
    </xf>
    <xf numFmtId="200" fontId="8" fillId="2" borderId="2" xfId="17" applyNumberFormat="1" applyFont="1" applyFill="1" applyBorder="1" applyAlignment="1">
      <alignment vertical="center" shrinkToFit="1"/>
    </xf>
    <xf numFmtId="49" fontId="10" fillId="2" borderId="2" xfId="17" applyNumberFormat="1" applyFont="1" applyFill="1" applyBorder="1" applyAlignment="1">
      <alignment horizontal="center" vertical="center" shrinkToFit="1"/>
    </xf>
    <xf numFmtId="200" fontId="13" fillId="2" borderId="2" xfId="0" applyNumberFormat="1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left" vertical="center" shrinkToFit="1"/>
    </xf>
    <xf numFmtId="200" fontId="5" fillId="3" borderId="5" xfId="17" applyNumberFormat="1" applyFont="1" applyFill="1" applyBorder="1" applyAlignment="1">
      <alignment shrinkToFit="1"/>
    </xf>
    <xf numFmtId="200" fontId="5" fillId="3" borderId="6" xfId="17" applyNumberFormat="1" applyFont="1" applyFill="1" applyBorder="1" applyAlignment="1">
      <alignment shrinkToFit="1"/>
    </xf>
    <xf numFmtId="200" fontId="5" fillId="3" borderId="7" xfId="17" applyNumberFormat="1" applyFont="1" applyFill="1" applyBorder="1" applyAlignment="1">
      <alignment shrinkToFit="1"/>
    </xf>
    <xf numFmtId="0" fontId="6" fillId="2" borderId="0" xfId="0" applyFont="1" applyFill="1" applyAlignment="1">
      <alignment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43" fontId="6" fillId="2" borderId="2" xfId="17" applyNumberFormat="1" applyFont="1" applyFill="1" applyBorder="1" applyAlignment="1">
      <alignment vertical="center" shrinkToFit="1"/>
    </xf>
    <xf numFmtId="200" fontId="7" fillId="4" borderId="4" xfId="17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shrinkToFit="1"/>
    </xf>
    <xf numFmtId="200" fontId="6" fillId="2" borderId="6" xfId="0" applyNumberFormat="1" applyFont="1" applyFill="1" applyBorder="1" applyAlignment="1">
      <alignment shrinkToFit="1"/>
    </xf>
    <xf numFmtId="49" fontId="8" fillId="2" borderId="6" xfId="17" applyNumberFormat="1" applyFont="1" applyFill="1" applyBorder="1" applyAlignment="1">
      <alignment shrinkToFit="1"/>
    </xf>
    <xf numFmtId="43" fontId="6" fillId="2" borderId="6" xfId="17" applyNumberFormat="1" applyFont="1" applyFill="1" applyBorder="1" applyAlignment="1">
      <alignment shrinkToFit="1"/>
    </xf>
    <xf numFmtId="43" fontId="5" fillId="3" borderId="6" xfId="17" applyNumberFormat="1" applyFont="1" applyFill="1" applyBorder="1" applyAlignment="1">
      <alignment shrinkToFit="1"/>
    </xf>
    <xf numFmtId="0" fontId="6" fillId="2" borderId="4" xfId="0" applyFont="1" applyFill="1" applyBorder="1" applyAlignment="1">
      <alignment vertical="center" shrinkToFit="1"/>
    </xf>
    <xf numFmtId="200" fontId="5" fillId="3" borderId="4" xfId="17" applyNumberFormat="1" applyFont="1" applyFill="1" applyBorder="1" applyAlignment="1">
      <alignment vertical="center" shrinkToFit="1"/>
    </xf>
    <xf numFmtId="49" fontId="8" fillId="2" borderId="4" xfId="17" applyNumberFormat="1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200" fontId="14" fillId="3" borderId="4" xfId="17" applyNumberFormat="1" applyFont="1" applyFill="1" applyBorder="1" applyAlignment="1">
      <alignment vertical="center" shrinkToFit="1"/>
    </xf>
    <xf numFmtId="43" fontId="14" fillId="3" borderId="4" xfId="17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shrinkToFit="1"/>
    </xf>
    <xf numFmtId="200" fontId="6" fillId="2" borderId="4" xfId="17" applyNumberFormat="1" applyFont="1" applyFill="1" applyBorder="1" applyAlignment="1">
      <alignment shrinkToFit="1"/>
    </xf>
    <xf numFmtId="0" fontId="1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43" fontId="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00" fontId="9" fillId="2" borderId="3" xfId="17" applyNumberFormat="1" applyFont="1" applyFill="1" applyBorder="1" applyAlignment="1">
      <alignment vertical="center" shrinkToFit="1"/>
    </xf>
    <xf numFmtId="0" fontId="17" fillId="2" borderId="3" xfId="0" applyFont="1" applyFill="1" applyBorder="1" applyAlignment="1">
      <alignment horizontal="center" vertical="center" shrinkToFit="1"/>
    </xf>
    <xf numFmtId="49" fontId="8" fillId="2" borderId="3" xfId="17" applyNumberFormat="1" applyFont="1" applyFill="1" applyBorder="1" applyAlignment="1">
      <alignment horizontal="center" vertical="center" shrinkToFit="1"/>
    </xf>
    <xf numFmtId="200" fontId="10" fillId="2" borderId="3" xfId="17" applyNumberFormat="1" applyFont="1" applyFill="1" applyBorder="1" applyAlignment="1">
      <alignment horizontal="center" vertical="center" shrinkToFit="1"/>
    </xf>
    <xf numFmtId="200" fontId="9" fillId="2" borderId="3" xfId="17" applyNumberFormat="1" applyFont="1" applyFill="1" applyBorder="1" applyAlignment="1">
      <alignment horizontal="center" vertical="center" shrinkToFit="1"/>
    </xf>
    <xf numFmtId="200" fontId="9" fillId="2" borderId="1" xfId="17" applyNumberFormat="1" applyFont="1" applyFill="1" applyBorder="1" applyAlignment="1">
      <alignment vertical="center" shrinkToFit="1"/>
    </xf>
    <xf numFmtId="0" fontId="17" fillId="2" borderId="1" xfId="0" applyFont="1" applyFill="1" applyBorder="1" applyAlignment="1">
      <alignment horizontal="center" vertical="center" shrinkToFit="1"/>
    </xf>
    <xf numFmtId="49" fontId="8" fillId="2" borderId="1" xfId="17" applyNumberFormat="1" applyFont="1" applyFill="1" applyBorder="1" applyAlignment="1">
      <alignment horizontal="center" vertical="center" shrinkToFit="1"/>
    </xf>
    <xf numFmtId="200" fontId="10" fillId="2" borderId="1" xfId="17" applyNumberFormat="1" applyFont="1" applyFill="1" applyBorder="1" applyAlignment="1">
      <alignment horizontal="center" vertical="center" shrinkToFit="1"/>
    </xf>
    <xf numFmtId="200" fontId="9" fillId="2" borderId="1" xfId="17" applyNumberFormat="1" applyFont="1" applyFill="1" applyBorder="1" applyAlignment="1">
      <alignment horizontal="center" vertical="center" shrinkToFit="1"/>
    </xf>
    <xf numFmtId="200" fontId="9" fillId="2" borderId="2" xfId="17" applyNumberFormat="1" applyFont="1" applyFill="1" applyBorder="1" applyAlignment="1">
      <alignment vertical="center" shrinkToFit="1"/>
    </xf>
    <xf numFmtId="0" fontId="17" fillId="2" borderId="2" xfId="0" applyFont="1" applyFill="1" applyBorder="1" applyAlignment="1">
      <alignment horizontal="center" vertical="center" shrinkToFit="1"/>
    </xf>
    <xf numFmtId="49" fontId="8" fillId="2" borderId="2" xfId="17" applyNumberFormat="1" applyFont="1" applyFill="1" applyBorder="1" applyAlignment="1">
      <alignment horizontal="center" vertical="center" shrinkToFit="1"/>
    </xf>
    <xf numFmtId="200" fontId="10" fillId="2" borderId="2" xfId="17" applyNumberFormat="1" applyFont="1" applyFill="1" applyBorder="1" applyAlignment="1">
      <alignment horizontal="center" vertical="center" shrinkToFit="1"/>
    </xf>
    <xf numFmtId="200" fontId="9" fillId="2" borderId="2" xfId="17" applyNumberFormat="1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left" vertical="center" shrinkToFit="1"/>
    </xf>
    <xf numFmtId="200" fontId="10" fillId="2" borderId="0" xfId="17" applyNumberFormat="1" applyFont="1" applyFill="1" applyBorder="1" applyAlignment="1">
      <alignment horizontal="center" vertical="center" shrinkToFit="1"/>
    </xf>
    <xf numFmtId="200" fontId="13" fillId="2" borderId="7" xfId="17" applyNumberFormat="1" applyFont="1" applyFill="1" applyBorder="1" applyAlignment="1">
      <alignment horizontal="center" vertical="center" shrinkToFit="1"/>
    </xf>
    <xf numFmtId="49" fontId="11" fillId="2" borderId="7" xfId="17" applyNumberFormat="1" applyFont="1" applyFill="1" applyBorder="1" applyAlignment="1">
      <alignment horizontal="center" vertical="center" shrinkToFit="1"/>
    </xf>
    <xf numFmtId="49" fontId="13" fillId="2" borderId="7" xfId="17" applyNumberFormat="1" applyFont="1" applyFill="1" applyBorder="1" applyAlignment="1">
      <alignment horizontal="center" vertical="center" shrinkToFit="1"/>
    </xf>
    <xf numFmtId="200" fontId="16" fillId="2" borderId="7" xfId="17" applyNumberFormat="1" applyFont="1" applyFill="1" applyBorder="1" applyAlignment="1">
      <alignment horizontal="center" vertical="center" shrinkToFit="1"/>
    </xf>
    <xf numFmtId="200" fontId="13" fillId="2" borderId="0" xfId="17" applyNumberFormat="1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200" fontId="21" fillId="2" borderId="0" xfId="17" applyNumberFormat="1" applyFont="1" applyFill="1" applyBorder="1" applyAlignment="1">
      <alignment horizontal="left" vertical="center" shrinkToFit="1"/>
    </xf>
    <xf numFmtId="49" fontId="11" fillId="2" borderId="0" xfId="17" applyNumberFormat="1" applyFont="1" applyFill="1" applyBorder="1" applyAlignment="1">
      <alignment horizontal="center" vertical="center" shrinkToFit="1"/>
    </xf>
    <xf numFmtId="49" fontId="13" fillId="2" borderId="0" xfId="17" applyNumberFormat="1" applyFont="1" applyFill="1" applyBorder="1" applyAlignment="1">
      <alignment horizontal="center" vertical="center" shrinkToFit="1"/>
    </xf>
    <xf numFmtId="200" fontId="16" fillId="2" borderId="0" xfId="17" applyNumberFormat="1" applyFont="1" applyFill="1" applyBorder="1" applyAlignment="1">
      <alignment horizontal="center" vertical="center" shrinkToFit="1"/>
    </xf>
    <xf numFmtId="200" fontId="10" fillId="2" borderId="4" xfId="17" applyNumberFormat="1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49" fontId="8" fillId="2" borderId="4" xfId="17" applyNumberFormat="1" applyFont="1" applyFill="1" applyBorder="1" applyAlignment="1">
      <alignment horizontal="center" vertical="center" shrinkToFit="1"/>
    </xf>
    <xf numFmtId="200" fontId="9" fillId="2" borderId="4" xfId="17" applyNumberFormat="1" applyFont="1" applyFill="1" applyBorder="1" applyAlignment="1">
      <alignment horizontal="center" vertical="center" shrinkToFit="1"/>
    </xf>
    <xf numFmtId="200" fontId="9" fillId="2" borderId="0" xfId="17" applyNumberFormat="1" applyFont="1" applyFill="1" applyBorder="1" applyAlignment="1">
      <alignment horizontal="center" vertical="center" shrinkToFit="1"/>
    </xf>
    <xf numFmtId="43" fontId="9" fillId="2" borderId="0" xfId="17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  <xf numFmtId="49" fontId="17" fillId="2" borderId="4" xfId="17" applyNumberFormat="1" applyFont="1" applyFill="1" applyBorder="1" applyAlignment="1">
      <alignment horizontal="center" vertical="center" shrinkToFit="1"/>
    </xf>
    <xf numFmtId="200" fontId="7" fillId="2" borderId="4" xfId="17" applyNumberFormat="1" applyFont="1" applyFill="1" applyBorder="1" applyAlignment="1">
      <alignment horizontal="left" vertical="center" shrinkToFit="1"/>
    </xf>
    <xf numFmtId="200" fontId="10" fillId="0" borderId="4" xfId="17" applyNumberFormat="1" applyFont="1" applyFill="1" applyBorder="1" applyAlignment="1">
      <alignment vertical="center" shrinkToFit="1"/>
    </xf>
    <xf numFmtId="200" fontId="9" fillId="2" borderId="4" xfId="17" applyNumberFormat="1" applyFont="1" applyFill="1" applyBorder="1" applyAlignment="1">
      <alignment vertical="center" shrinkToFit="1"/>
    </xf>
    <xf numFmtId="43" fontId="16" fillId="2" borderId="0" xfId="17" applyNumberFormat="1" applyFont="1" applyFill="1" applyBorder="1" applyAlignment="1">
      <alignment vertical="center"/>
    </xf>
    <xf numFmtId="200" fontId="17" fillId="2" borderId="4" xfId="17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left" vertical="center" shrinkToFit="1"/>
    </xf>
    <xf numFmtId="200" fontId="9" fillId="2" borderId="4" xfId="17" applyNumberFormat="1" applyFont="1" applyFill="1" applyBorder="1" applyAlignment="1">
      <alignment horizontal="left" vertical="center" shrinkToFit="1"/>
    </xf>
    <xf numFmtId="200" fontId="9" fillId="2" borderId="0" xfId="17" applyNumberFormat="1" applyFont="1" applyFill="1" applyBorder="1" applyAlignment="1">
      <alignment vertical="center" shrinkToFit="1"/>
    </xf>
    <xf numFmtId="200" fontId="10" fillId="0" borderId="3" xfId="17" applyNumberFormat="1" applyFont="1" applyFill="1" applyBorder="1" applyAlignment="1">
      <alignment vertical="center" shrinkToFit="1"/>
    </xf>
    <xf numFmtId="200" fontId="10" fillId="0" borderId="2" xfId="17" applyNumberFormat="1" applyFont="1" applyFill="1" applyBorder="1" applyAlignment="1">
      <alignment vertical="center" shrinkToFit="1"/>
    </xf>
    <xf numFmtId="200" fontId="17" fillId="2" borderId="2" xfId="17" applyNumberFormat="1" applyFont="1" applyFill="1" applyBorder="1" applyAlignment="1">
      <alignment horizontal="left" vertical="center" shrinkToFit="1"/>
    </xf>
    <xf numFmtId="200" fontId="13" fillId="2" borderId="7" xfId="17" applyNumberFormat="1" applyFont="1" applyFill="1" applyBorder="1" applyAlignment="1">
      <alignment vertical="center" shrinkToFit="1"/>
    </xf>
    <xf numFmtId="200" fontId="17" fillId="2" borderId="7" xfId="17" applyNumberFormat="1" applyFont="1" applyFill="1" applyBorder="1" applyAlignment="1">
      <alignment vertical="center" shrinkToFit="1"/>
    </xf>
    <xf numFmtId="200" fontId="10" fillId="2" borderId="7" xfId="17" applyNumberFormat="1" applyFont="1" applyFill="1" applyBorder="1" applyAlignment="1">
      <alignment vertical="center" shrinkToFit="1"/>
    </xf>
    <xf numFmtId="200" fontId="9" fillId="2" borderId="7" xfId="17" applyNumberFormat="1" applyFont="1" applyFill="1" applyBorder="1" applyAlignment="1">
      <alignment vertical="center" shrinkToFit="1"/>
    </xf>
    <xf numFmtId="0" fontId="16" fillId="2" borderId="0" xfId="0" applyFont="1" applyFill="1" applyAlignment="1">
      <alignment vertical="center" shrinkToFit="1"/>
    </xf>
    <xf numFmtId="49" fontId="17" fillId="2" borderId="7" xfId="0" applyNumberFormat="1" applyFont="1" applyFill="1" applyBorder="1" applyAlignment="1">
      <alignment horizontal="center" vertical="center" shrinkToFit="1"/>
    </xf>
    <xf numFmtId="200" fontId="10" fillId="2" borderId="7" xfId="17" applyNumberFormat="1" applyFont="1" applyFill="1" applyBorder="1" applyAlignment="1">
      <alignment horizontal="left" vertical="center" shrinkToFit="1"/>
    </xf>
    <xf numFmtId="200" fontId="17" fillId="2" borderId="7" xfId="17" applyNumberFormat="1" applyFont="1" applyFill="1" applyBorder="1" applyAlignment="1">
      <alignment horizontal="left" vertical="center" shrinkToFit="1"/>
    </xf>
    <xf numFmtId="200" fontId="8" fillId="2" borderId="7" xfId="17" applyNumberFormat="1" applyFont="1" applyFill="1" applyBorder="1" applyAlignment="1">
      <alignment vertical="center" shrinkToFit="1"/>
    </xf>
    <xf numFmtId="49" fontId="10" fillId="2" borderId="7" xfId="17" applyNumberFormat="1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/>
    </xf>
    <xf numFmtId="49" fontId="15" fillId="4" borderId="5" xfId="17" applyNumberFormat="1" applyFont="1" applyFill="1" applyBorder="1" applyAlignment="1">
      <alignment horizontal="center" vertical="center" wrapText="1"/>
    </xf>
    <xf numFmtId="49" fontId="17" fillId="4" borderId="5" xfId="17" applyNumberFormat="1" applyFont="1" applyFill="1" applyBorder="1" applyAlignment="1">
      <alignment horizontal="center" vertical="center" shrinkToFit="1"/>
    </xf>
    <xf numFmtId="49" fontId="14" fillId="4" borderId="9" xfId="17" applyNumberFormat="1" applyFont="1" applyFill="1" applyBorder="1" applyAlignment="1">
      <alignment horizontal="center" vertical="center" wrapText="1"/>
    </xf>
    <xf numFmtId="200" fontId="7" fillId="4" borderId="10" xfId="17" applyNumberFormat="1" applyFont="1" applyFill="1" applyBorder="1" applyAlignment="1">
      <alignment horizontal="center" vertical="center" wrapText="1"/>
    </xf>
    <xf numFmtId="49" fontId="8" fillId="4" borderId="6" xfId="17" applyNumberFormat="1" applyFont="1" applyFill="1" applyBorder="1" applyAlignment="1">
      <alignment horizontal="center" vertical="center" wrapText="1"/>
    </xf>
    <xf numFmtId="49" fontId="15" fillId="4" borderId="11" xfId="17" applyNumberFormat="1" applyFont="1" applyFill="1" applyBorder="1" applyAlignment="1">
      <alignment horizontal="center" vertical="center" wrapText="1"/>
    </xf>
    <xf numFmtId="49" fontId="17" fillId="4" borderId="11" xfId="17" applyNumberFormat="1" applyFont="1" applyFill="1" applyBorder="1" applyAlignment="1">
      <alignment horizontal="center" vertical="center" shrinkToFit="1"/>
    </xf>
    <xf numFmtId="49" fontId="14" fillId="4" borderId="5" xfId="17" applyNumberFormat="1" applyFont="1" applyFill="1" applyBorder="1" applyAlignment="1">
      <alignment horizontal="center" vertical="center" wrapText="1"/>
    </xf>
    <xf numFmtId="200" fontId="15" fillId="4" borderId="12" xfId="17" applyNumberFormat="1" applyFont="1" applyFill="1" applyBorder="1" applyAlignment="1">
      <alignment horizontal="center" vertical="center" wrapText="1"/>
    </xf>
    <xf numFmtId="49" fontId="15" fillId="4" borderId="13" xfId="17" applyNumberFormat="1" applyFont="1" applyFill="1" applyBorder="1" applyAlignment="1">
      <alignment horizontal="center" vertical="center" shrinkToFit="1"/>
    </xf>
    <xf numFmtId="200" fontId="14" fillId="4" borderId="4" xfId="17" applyNumberFormat="1" applyFont="1" applyFill="1" applyBorder="1" applyAlignment="1">
      <alignment horizontal="center" vertical="center" wrapText="1"/>
    </xf>
    <xf numFmtId="200" fontId="9" fillId="4" borderId="3" xfId="17" applyNumberFormat="1" applyFont="1" applyFill="1" applyBorder="1" applyAlignment="1">
      <alignment vertical="center" shrinkToFit="1"/>
    </xf>
    <xf numFmtId="200" fontId="9" fillId="4" borderId="1" xfId="17" applyNumberFormat="1" applyFont="1" applyFill="1" applyBorder="1" applyAlignment="1">
      <alignment vertical="center" shrinkToFit="1"/>
    </xf>
    <xf numFmtId="200" fontId="9" fillId="4" borderId="2" xfId="17" applyNumberFormat="1" applyFont="1" applyFill="1" applyBorder="1" applyAlignment="1">
      <alignment vertical="center" shrinkToFit="1"/>
    </xf>
    <xf numFmtId="200" fontId="10" fillId="4" borderId="4" xfId="17" applyNumberFormat="1" applyFont="1" applyFill="1" applyBorder="1" applyAlignment="1">
      <alignment horizontal="center" vertical="center" shrinkToFit="1"/>
    </xf>
    <xf numFmtId="200" fontId="10" fillId="4" borderId="4" xfId="17" applyNumberFormat="1" applyFont="1" applyFill="1" applyBorder="1" applyAlignment="1">
      <alignment vertical="center" shrinkToFit="1"/>
    </xf>
    <xf numFmtId="200" fontId="10" fillId="4" borderId="3" xfId="17" applyNumberFormat="1" applyFont="1" applyFill="1" applyBorder="1" applyAlignment="1">
      <alignment vertical="center" shrinkToFit="1"/>
    </xf>
    <xf numFmtId="200" fontId="10" fillId="4" borderId="2" xfId="17" applyNumberFormat="1" applyFont="1" applyFill="1" applyBorder="1" applyAlignment="1">
      <alignment vertical="center" shrinkToFit="1"/>
    </xf>
    <xf numFmtId="200" fontId="10" fillId="4" borderId="0" xfId="17" applyNumberFormat="1" applyFont="1" applyFill="1" applyBorder="1" applyAlignment="1">
      <alignment vertical="center"/>
    </xf>
    <xf numFmtId="200" fontId="10" fillId="4" borderId="0" xfId="17" applyNumberFormat="1" applyFont="1" applyFill="1" applyAlignment="1">
      <alignment vertical="center"/>
    </xf>
    <xf numFmtId="200" fontId="7" fillId="2" borderId="4" xfId="17" applyNumberFormat="1" applyFont="1" applyFill="1" applyBorder="1" applyAlignment="1">
      <alignment horizontal="center" vertical="center" wrapText="1"/>
    </xf>
    <xf numFmtId="200" fontId="17" fillId="2" borderId="4" xfId="17" applyNumberFormat="1" applyFont="1" applyFill="1" applyBorder="1" applyAlignment="1">
      <alignment horizontal="center" vertical="center" wrapText="1" shrinkToFit="1"/>
    </xf>
    <xf numFmtId="200" fontId="13" fillId="4" borderId="3" xfId="17" applyNumberFormat="1" applyFont="1" applyFill="1" applyBorder="1" applyAlignment="1">
      <alignment horizontal="left" vertical="center" shrinkToFit="1"/>
    </xf>
    <xf numFmtId="200" fontId="13" fillId="4" borderId="1" xfId="17" applyNumberFormat="1" applyFont="1" applyFill="1" applyBorder="1" applyAlignment="1">
      <alignment horizontal="left" vertical="center" shrinkToFit="1"/>
    </xf>
    <xf numFmtId="200" fontId="13" fillId="4" borderId="4" xfId="17" applyNumberFormat="1" applyFont="1" applyFill="1" applyBorder="1" applyAlignment="1">
      <alignment horizontal="left" vertical="center" shrinkToFit="1"/>
    </xf>
    <xf numFmtId="200" fontId="18" fillId="4" borderId="4" xfId="17" applyNumberFormat="1" applyFont="1" applyFill="1" applyBorder="1" applyAlignment="1">
      <alignment horizontal="left" vertical="center" shrinkToFit="1"/>
    </xf>
    <xf numFmtId="200" fontId="16" fillId="4" borderId="4" xfId="17" applyNumberFormat="1" applyFont="1" applyFill="1" applyBorder="1" applyAlignment="1">
      <alignment horizontal="left" vertical="center" shrinkToFit="1"/>
    </xf>
    <xf numFmtId="200" fontId="13" fillId="4" borderId="2" xfId="17" applyNumberFormat="1" applyFont="1" applyFill="1" applyBorder="1" applyAlignment="1">
      <alignment horizontal="left" vertical="center" shrinkToFit="1"/>
    </xf>
    <xf numFmtId="200" fontId="13" fillId="4" borderId="7" xfId="17" applyNumberFormat="1" applyFont="1" applyFill="1" applyBorder="1" applyAlignment="1">
      <alignment vertical="center" shrinkToFit="1"/>
    </xf>
    <xf numFmtId="200" fontId="13" fillId="4" borderId="7" xfId="17" applyNumberFormat="1" applyFont="1" applyFill="1" applyBorder="1" applyAlignment="1">
      <alignment horizontal="left" vertical="center" shrinkToFit="1"/>
    </xf>
    <xf numFmtId="200" fontId="13" fillId="4" borderId="0" xfId="17" applyNumberFormat="1" applyFont="1" applyFill="1" applyBorder="1" applyAlignment="1">
      <alignment vertical="center" shrinkToFit="1"/>
    </xf>
    <xf numFmtId="200" fontId="16" fillId="4" borderId="0" xfId="17" applyNumberFormat="1" applyFont="1" applyFill="1" applyAlignment="1">
      <alignment horizontal="left" vertical="center"/>
    </xf>
    <xf numFmtId="49" fontId="13" fillId="4" borderId="3" xfId="17" applyNumberFormat="1" applyFont="1" applyFill="1" applyBorder="1" applyAlignment="1">
      <alignment horizontal="center" vertical="center" shrinkToFit="1"/>
    </xf>
    <xf numFmtId="49" fontId="13" fillId="4" borderId="1" xfId="17" applyNumberFormat="1" applyFont="1" applyFill="1" applyBorder="1" applyAlignment="1">
      <alignment horizontal="center" vertical="center" shrinkToFit="1"/>
    </xf>
    <xf numFmtId="49" fontId="13" fillId="4" borderId="2" xfId="17" applyNumberFormat="1" applyFont="1" applyFill="1" applyBorder="1" applyAlignment="1">
      <alignment horizontal="center" vertical="center" shrinkToFit="1"/>
    </xf>
    <xf numFmtId="200" fontId="13" fillId="4" borderId="4" xfId="17" applyNumberFormat="1" applyFont="1" applyFill="1" applyBorder="1" applyAlignment="1">
      <alignment vertical="center" shrinkToFit="1"/>
    </xf>
    <xf numFmtId="49" fontId="13" fillId="4" borderId="4" xfId="17" applyNumberFormat="1" applyFont="1" applyFill="1" applyBorder="1" applyAlignment="1">
      <alignment horizontal="center" vertical="center" shrinkToFit="1"/>
    </xf>
    <xf numFmtId="200" fontId="16" fillId="4" borderId="4" xfId="17" applyNumberFormat="1" applyFont="1" applyFill="1" applyBorder="1" applyAlignment="1">
      <alignment vertical="center" shrinkToFit="1"/>
    </xf>
    <xf numFmtId="200" fontId="13" fillId="4" borderId="3" xfId="17" applyNumberFormat="1" applyFont="1" applyFill="1" applyBorder="1" applyAlignment="1">
      <alignment vertical="center" shrinkToFit="1"/>
    </xf>
    <xf numFmtId="200" fontId="13" fillId="4" borderId="2" xfId="17" applyNumberFormat="1" applyFont="1" applyFill="1" applyBorder="1" applyAlignment="1">
      <alignment vertical="center" shrinkToFit="1"/>
    </xf>
    <xf numFmtId="200" fontId="16" fillId="4" borderId="0" xfId="17" applyNumberFormat="1" applyFont="1" applyFill="1" applyAlignment="1">
      <alignment vertical="center"/>
    </xf>
    <xf numFmtId="200" fontId="13" fillId="4" borderId="3" xfId="17" applyNumberFormat="1" applyFont="1" applyFill="1" applyBorder="1" applyAlignment="1">
      <alignment horizontal="center" vertical="center" shrinkToFit="1"/>
    </xf>
    <xf numFmtId="200" fontId="13" fillId="4" borderId="1" xfId="17" applyNumberFormat="1" applyFont="1" applyFill="1" applyBorder="1" applyAlignment="1">
      <alignment horizontal="center" vertical="center" shrinkToFit="1"/>
    </xf>
    <xf numFmtId="200" fontId="13" fillId="4" borderId="2" xfId="17" applyNumberFormat="1" applyFont="1" applyFill="1" applyBorder="1" applyAlignment="1">
      <alignment horizontal="center" vertical="center" shrinkToFit="1"/>
    </xf>
    <xf numFmtId="200" fontId="13" fillId="4" borderId="7" xfId="17" applyNumberFormat="1" applyFont="1" applyFill="1" applyBorder="1" applyAlignment="1">
      <alignment horizontal="center" vertical="center" shrinkToFit="1"/>
    </xf>
    <xf numFmtId="200" fontId="13" fillId="4" borderId="4" xfId="17" applyNumberFormat="1" applyFont="1" applyFill="1" applyBorder="1" applyAlignment="1">
      <alignment horizontal="center" vertical="center" shrinkToFit="1"/>
    </xf>
    <xf numFmtId="200" fontId="13" fillId="2" borderId="4" xfId="17" applyNumberFormat="1" applyFont="1" applyFill="1" applyBorder="1" applyAlignment="1">
      <alignment horizontal="center" vertical="center"/>
    </xf>
    <xf numFmtId="200" fontId="13" fillId="2" borderId="7" xfId="0" applyNumberFormat="1" applyFont="1" applyFill="1" applyBorder="1" applyAlignment="1">
      <alignment vertical="center" shrinkToFit="1"/>
    </xf>
    <xf numFmtId="200" fontId="13" fillId="2" borderId="4" xfId="0" applyNumberFormat="1" applyFont="1" applyFill="1" applyBorder="1" applyAlignment="1">
      <alignment vertical="center" shrinkToFit="1"/>
    </xf>
    <xf numFmtId="0" fontId="13" fillId="4" borderId="4" xfId="0" applyFont="1" applyFill="1" applyBorder="1" applyAlignment="1">
      <alignment horizontal="center" vertical="center" shrinkToFit="1"/>
    </xf>
    <xf numFmtId="200" fontId="10" fillId="4" borderId="7" xfId="17" applyNumberFormat="1" applyFont="1" applyFill="1" applyBorder="1" applyAlignment="1">
      <alignment horizontal="center" vertical="center" shrinkToFit="1"/>
    </xf>
    <xf numFmtId="200" fontId="10" fillId="2" borderId="7" xfId="17" applyNumberFormat="1" applyFont="1" applyFill="1" applyBorder="1" applyAlignment="1">
      <alignment horizontal="center" vertical="center" shrinkToFit="1"/>
    </xf>
    <xf numFmtId="200" fontId="10" fillId="4" borderId="7" xfId="17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/>
    </xf>
    <xf numFmtId="43" fontId="5" fillId="3" borderId="4" xfId="0" applyNumberFormat="1" applyFont="1" applyFill="1" applyBorder="1" applyAlignment="1">
      <alignment horizontal="center" vertical="center" shrinkToFit="1"/>
    </xf>
    <xf numFmtId="17" fontId="6" fillId="2" borderId="0" xfId="0" applyNumberFormat="1" applyFont="1" applyFill="1" applyBorder="1" applyAlignment="1">
      <alignment horizontal="center" vertical="center" shrinkToFit="1"/>
    </xf>
    <xf numFmtId="200" fontId="6" fillId="2" borderId="0" xfId="17" applyNumberFormat="1" applyFont="1" applyFill="1" applyBorder="1" applyAlignment="1">
      <alignment horizontal="center" vertical="center" shrinkToFit="1"/>
    </xf>
    <xf numFmtId="200" fontId="5" fillId="2" borderId="0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200" fontId="6" fillId="0" borderId="2" xfId="17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200" fontId="5" fillId="2" borderId="0" xfId="17" applyNumberFormat="1" applyFont="1" applyFill="1" applyBorder="1" applyAlignment="1">
      <alignment horizontal="center" vertical="center"/>
    </xf>
    <xf numFmtId="43" fontId="5" fillId="3" borderId="7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/>
    </xf>
    <xf numFmtId="200" fontId="6" fillId="2" borderId="0" xfId="17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3" fontId="5" fillId="5" borderId="4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/>
    </xf>
    <xf numFmtId="43" fontId="10" fillId="2" borderId="4" xfId="17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shrinkToFit="1"/>
    </xf>
    <xf numFmtId="194" fontId="10" fillId="2" borderId="4" xfId="0" applyNumberFormat="1" applyFont="1" applyFill="1" applyBorder="1" applyAlignment="1">
      <alignment vertical="center" shrinkToFit="1"/>
    </xf>
    <xf numFmtId="43" fontId="10" fillId="2" borderId="4" xfId="17" applyFont="1" applyFill="1" applyBorder="1" applyAlignment="1">
      <alignment horizontal="center" vertical="center" shrinkToFit="1"/>
    </xf>
    <xf numFmtId="43" fontId="10" fillId="2" borderId="4" xfId="0" applyNumberFormat="1" applyFont="1" applyFill="1" applyBorder="1" applyAlignment="1">
      <alignment vertical="center" shrinkToFit="1"/>
    </xf>
    <xf numFmtId="43" fontId="13" fillId="3" borderId="4" xfId="17" applyFont="1" applyFill="1" applyBorder="1" applyAlignment="1">
      <alignment horizontal="center" vertical="center" shrinkToFit="1"/>
    </xf>
    <xf numFmtId="49" fontId="10" fillId="2" borderId="0" xfId="0" applyNumberFormat="1" applyFont="1" applyFill="1" applyBorder="1" applyAlignment="1">
      <alignment horizontal="center" vertical="center" shrinkToFit="1"/>
    </xf>
    <xf numFmtId="194" fontId="10" fillId="2" borderId="0" xfId="0" applyNumberFormat="1" applyFont="1" applyFill="1" applyBorder="1" applyAlignment="1">
      <alignment vertical="center" shrinkToFit="1"/>
    </xf>
    <xf numFmtId="43" fontId="10" fillId="2" borderId="0" xfId="17" applyFont="1" applyFill="1" applyBorder="1" applyAlignment="1">
      <alignment horizontal="center" vertical="center" shrinkToFit="1"/>
    </xf>
    <xf numFmtId="43" fontId="13" fillId="0" borderId="0" xfId="17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right" vertical="center" shrinkToFit="1"/>
    </xf>
    <xf numFmtId="43" fontId="10" fillId="2" borderId="7" xfId="17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3" fontId="13" fillId="3" borderId="7" xfId="17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200" fontId="13" fillId="2" borderId="0" xfId="17" applyNumberFormat="1" applyFont="1" applyFill="1" applyAlignment="1">
      <alignment vertical="center" shrinkToFit="1"/>
    </xf>
    <xf numFmtId="49" fontId="13" fillId="5" borderId="4" xfId="0" applyNumberFormat="1" applyFont="1" applyFill="1" applyBorder="1" applyAlignment="1">
      <alignment horizontal="center" vertical="center" shrinkToFit="1"/>
    </xf>
    <xf numFmtId="43" fontId="13" fillId="5" borderId="4" xfId="17" applyFont="1" applyFill="1" applyBorder="1" applyAlignment="1">
      <alignment vertical="center" shrinkToFit="1"/>
    </xf>
    <xf numFmtId="49" fontId="13" fillId="5" borderId="4" xfId="17" applyNumberFormat="1" applyFont="1" applyFill="1" applyBorder="1" applyAlignment="1">
      <alignment horizontal="center" vertical="center" shrinkToFit="1"/>
    </xf>
    <xf numFmtId="43" fontId="13" fillId="5" borderId="4" xfId="17" applyFont="1" applyFill="1" applyBorder="1" applyAlignment="1">
      <alignment horizontal="center" vertical="center" shrinkToFit="1"/>
    </xf>
    <xf numFmtId="200" fontId="13" fillId="2" borderId="0" xfId="17" applyNumberFormat="1" applyFont="1" applyFill="1" applyAlignment="1">
      <alignment vertical="center"/>
    </xf>
    <xf numFmtId="49" fontId="13" fillId="2" borderId="0" xfId="0" applyNumberFormat="1" applyFont="1" applyFill="1" applyBorder="1" applyAlignment="1">
      <alignment horizontal="left" vertical="center"/>
    </xf>
    <xf numFmtId="49" fontId="13" fillId="2" borderId="0" xfId="17" applyNumberFormat="1" applyFont="1" applyFill="1" applyBorder="1" applyAlignment="1">
      <alignment horizontal="center" vertical="center"/>
    </xf>
    <xf numFmtId="43" fontId="13" fillId="2" borderId="0" xfId="17" applyNumberFormat="1" applyFont="1" applyFill="1" applyBorder="1" applyAlignment="1">
      <alignment horizontal="center" vertical="center"/>
    </xf>
    <xf numFmtId="43" fontId="13" fillId="2" borderId="0" xfId="17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center" vertical="center"/>
    </xf>
    <xf numFmtId="43" fontId="10" fillId="2" borderId="0" xfId="17" applyFont="1" applyFill="1" applyAlignment="1">
      <alignment horizontal="center" vertical="center"/>
    </xf>
    <xf numFmtId="200" fontId="6" fillId="2" borderId="4" xfId="17" applyNumberFormat="1" applyFont="1" applyFill="1" applyBorder="1" applyAlignment="1">
      <alignment horizontal="left" vertical="center" shrinkToFit="1"/>
    </xf>
    <xf numFmtId="49" fontId="5" fillId="2" borderId="4" xfId="17" applyNumberFormat="1" applyFont="1" applyFill="1" applyBorder="1" applyAlignment="1">
      <alignment horizontal="center" vertical="center"/>
    </xf>
    <xf numFmtId="49" fontId="17" fillId="2" borderId="4" xfId="17" applyNumberFormat="1" applyFont="1" applyFill="1" applyBorder="1" applyAlignment="1">
      <alignment horizontal="center" vertical="center" wrapText="1"/>
    </xf>
    <xf numFmtId="49" fontId="10" fillId="2" borderId="4" xfId="17" applyNumberFormat="1" applyFont="1" applyFill="1" applyBorder="1" applyAlignment="1">
      <alignment horizontal="center" vertical="center"/>
    </xf>
    <xf numFmtId="43" fontId="6" fillId="4" borderId="5" xfId="17" applyFont="1" applyFill="1" applyBorder="1" applyAlignment="1">
      <alignment horizontal="center" vertical="center" wrapText="1"/>
    </xf>
    <xf numFmtId="43" fontId="5" fillId="4" borderId="4" xfId="17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shrinkToFit="1"/>
    </xf>
    <xf numFmtId="43" fontId="5" fillId="4" borderId="3" xfId="17" applyNumberFormat="1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43" fontId="5" fillId="4" borderId="1" xfId="17" applyNumberFormat="1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shrinkToFit="1"/>
    </xf>
    <xf numFmtId="43" fontId="5" fillId="4" borderId="2" xfId="17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vertical="center" shrinkToFit="1"/>
    </xf>
    <xf numFmtId="0" fontId="5" fillId="4" borderId="4" xfId="0" applyFont="1" applyFill="1" applyBorder="1" applyAlignment="1">
      <alignment horizontal="center" vertical="center" shrinkToFit="1"/>
    </xf>
    <xf numFmtId="200" fontId="5" fillId="4" borderId="4" xfId="17" applyNumberFormat="1" applyFont="1" applyFill="1" applyBorder="1" applyAlignment="1">
      <alignment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43" fontId="6" fillId="2" borderId="3" xfId="17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shrinkToFi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5" fillId="0" borderId="7" xfId="0" applyNumberFormat="1" applyFont="1" applyFill="1" applyBorder="1" applyAlignment="1">
      <alignment horizontal="center" vertical="center" shrinkToFit="1"/>
    </xf>
    <xf numFmtId="43" fontId="6" fillId="0" borderId="4" xfId="17" applyNumberFormat="1" applyFont="1" applyFill="1" applyBorder="1" applyAlignment="1">
      <alignment vertical="center" shrinkToFit="1"/>
    </xf>
    <xf numFmtId="200" fontId="6" fillId="0" borderId="4" xfId="17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17" fontId="6" fillId="2" borderId="4" xfId="0" applyNumberFormat="1" applyFont="1" applyFill="1" applyBorder="1" applyAlignment="1">
      <alignment shrinkToFit="1"/>
    </xf>
    <xf numFmtId="200" fontId="5" fillId="2" borderId="4" xfId="0" applyNumberFormat="1" applyFont="1" applyFill="1" applyBorder="1" applyAlignment="1">
      <alignment shrinkToFit="1"/>
    </xf>
    <xf numFmtId="200" fontId="5" fillId="2" borderId="7" xfId="0" applyNumberFormat="1" applyFont="1" applyFill="1" applyBorder="1" applyAlignment="1">
      <alignment shrinkToFit="1"/>
    </xf>
    <xf numFmtId="0" fontId="6" fillId="0" borderId="1" xfId="0" applyFont="1" applyFill="1" applyBorder="1" applyAlignment="1">
      <alignment horizontal="left" vertical="center" shrinkToFit="1"/>
    </xf>
    <xf numFmtId="200" fontId="6" fillId="0" borderId="1" xfId="17" applyNumberFormat="1" applyFont="1" applyFill="1" applyBorder="1" applyAlignment="1">
      <alignment vertical="center" shrinkToFit="1"/>
    </xf>
    <xf numFmtId="43" fontId="6" fillId="0" borderId="1" xfId="17" applyFont="1" applyFill="1" applyBorder="1" applyAlignment="1">
      <alignment vertical="center" shrinkToFit="1"/>
    </xf>
    <xf numFmtId="49" fontId="6" fillId="0" borderId="1" xfId="17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left" vertical="center" shrinkToFit="1"/>
    </xf>
    <xf numFmtId="43" fontId="6" fillId="0" borderId="2" xfId="17" applyFont="1" applyFill="1" applyBorder="1" applyAlignment="1">
      <alignment vertical="center" shrinkToFit="1"/>
    </xf>
    <xf numFmtId="49" fontId="6" fillId="0" borderId="2" xfId="17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left" vertical="center" shrinkToFit="1"/>
    </xf>
    <xf numFmtId="49" fontId="6" fillId="0" borderId="4" xfId="17" applyNumberFormat="1" applyFont="1" applyFill="1" applyBorder="1" applyAlignment="1">
      <alignment horizontal="center" vertical="center" shrinkToFit="1"/>
    </xf>
    <xf numFmtId="43" fontId="6" fillId="0" borderId="4" xfId="17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shrinkToFit="1"/>
    </xf>
    <xf numFmtId="200" fontId="5" fillId="2" borderId="0" xfId="17" applyNumberFormat="1" applyFont="1" applyFill="1" applyAlignment="1">
      <alignment horizontal="center" vertical="center"/>
    </xf>
    <xf numFmtId="200" fontId="6" fillId="0" borderId="0" xfId="17" applyNumberFormat="1" applyFont="1" applyFill="1" applyBorder="1" applyAlignment="1">
      <alignment horizontal="center" vertical="center" shrinkToFit="1"/>
    </xf>
    <xf numFmtId="200" fontId="5" fillId="0" borderId="0" xfId="0" applyNumberFormat="1" applyFont="1" applyFill="1" applyBorder="1" applyAlignment="1">
      <alignment horizontal="center" vertical="center" shrinkToFit="1"/>
    </xf>
    <xf numFmtId="200" fontId="6" fillId="0" borderId="4" xfId="17" applyNumberFormat="1" applyFont="1" applyFill="1" applyBorder="1" applyAlignment="1">
      <alignment horizontal="center" vertical="center" shrinkToFit="1"/>
    </xf>
    <xf numFmtId="43" fontId="5" fillId="0" borderId="4" xfId="0" applyNumberFormat="1" applyFont="1" applyFill="1" applyBorder="1" applyAlignment="1">
      <alignment horizontal="center" vertical="center" shrinkToFit="1"/>
    </xf>
    <xf numFmtId="200" fontId="5" fillId="0" borderId="0" xfId="17" applyNumberFormat="1" applyFont="1" applyFill="1" applyBorder="1" applyAlignment="1">
      <alignment horizontal="center" vertical="center" shrinkToFit="1"/>
    </xf>
    <xf numFmtId="43" fontId="6" fillId="0" borderId="4" xfId="17" applyNumberFormat="1" applyFont="1" applyFill="1" applyBorder="1" applyAlignment="1">
      <alignment horizontal="center" vertical="center" shrinkToFit="1"/>
    </xf>
    <xf numFmtId="200" fontId="6" fillId="3" borderId="4" xfId="17" applyNumberFormat="1" applyFont="1" applyFill="1" applyBorder="1" applyAlignment="1">
      <alignment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43" fontId="13" fillId="0" borderId="7" xfId="17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vertical="center" shrinkToFit="1"/>
    </xf>
    <xf numFmtId="200" fontId="10" fillId="2" borderId="5" xfId="17" applyNumberFormat="1" applyFont="1" applyFill="1" applyBorder="1" applyAlignment="1">
      <alignment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194" fontId="10" fillId="2" borderId="5" xfId="0" applyNumberFormat="1" applyFont="1" applyFill="1" applyBorder="1" applyAlignment="1">
      <alignment vertical="center" shrinkToFit="1"/>
    </xf>
    <xf numFmtId="49" fontId="10" fillId="2" borderId="5" xfId="17" applyNumberFormat="1" applyFont="1" applyFill="1" applyBorder="1" applyAlignment="1">
      <alignment horizontal="center" vertical="center" shrinkToFit="1"/>
    </xf>
    <xf numFmtId="43" fontId="10" fillId="2" borderId="5" xfId="17" applyFont="1" applyFill="1" applyBorder="1" applyAlignment="1">
      <alignment horizontal="center" vertical="center" shrinkToFit="1"/>
    </xf>
    <xf numFmtId="43" fontId="10" fillId="2" borderId="5" xfId="0" applyNumberFormat="1" applyFont="1" applyFill="1" applyBorder="1" applyAlignment="1">
      <alignment vertical="center" shrinkToFit="1"/>
    </xf>
    <xf numFmtId="43" fontId="13" fillId="0" borderId="5" xfId="17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vertical="center" shrinkToFit="1"/>
    </xf>
    <xf numFmtId="49" fontId="10" fillId="2" borderId="7" xfId="0" applyNumberFormat="1" applyFont="1" applyFill="1" applyBorder="1" applyAlignment="1">
      <alignment horizontal="center" vertical="center" shrinkToFit="1"/>
    </xf>
    <xf numFmtId="194" fontId="10" fillId="2" borderId="7" xfId="0" applyNumberFormat="1" applyFont="1" applyFill="1" applyBorder="1" applyAlignment="1">
      <alignment vertical="center" shrinkToFit="1"/>
    </xf>
    <xf numFmtId="43" fontId="10" fillId="2" borderId="7" xfId="0" applyNumberFormat="1" applyFont="1" applyFill="1" applyBorder="1" applyAlignment="1">
      <alignment vertical="center" shrinkToFit="1"/>
    </xf>
    <xf numFmtId="0" fontId="10" fillId="2" borderId="5" xfId="0" applyFont="1" applyFill="1" applyBorder="1" applyAlignment="1">
      <alignment horizontal="left" vertical="center" shrinkToFit="1"/>
    </xf>
    <xf numFmtId="49" fontId="10" fillId="2" borderId="9" xfId="0" applyNumberFormat="1" applyFont="1" applyFill="1" applyBorder="1" applyAlignment="1">
      <alignment horizontal="center" vertical="center" shrinkToFit="1"/>
    </xf>
    <xf numFmtId="43" fontId="13" fillId="3" borderId="5" xfId="17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left" vertical="center" shrinkToFit="1"/>
    </xf>
    <xf numFmtId="49" fontId="10" fillId="2" borderId="14" xfId="0" applyNumberFormat="1" applyFont="1" applyFill="1" applyBorder="1" applyAlignment="1">
      <alignment horizontal="center" vertical="center" shrinkToFit="1"/>
    </xf>
    <xf numFmtId="200" fontId="10" fillId="2" borderId="5" xfId="17" applyNumberFormat="1" applyFont="1" applyFill="1" applyBorder="1" applyAlignment="1">
      <alignment horizontal="left" vertical="center" shrinkToFit="1"/>
    </xf>
    <xf numFmtId="200" fontId="10" fillId="0" borderId="5" xfId="17" applyNumberFormat="1" applyFont="1" applyFill="1" applyBorder="1" applyAlignment="1">
      <alignment vertical="center" shrinkToFit="1"/>
    </xf>
    <xf numFmtId="200" fontId="10" fillId="0" borderId="7" xfId="17" applyNumberFormat="1" applyFont="1" applyFill="1" applyBorder="1" applyAlignment="1">
      <alignment vertical="center" shrinkToFit="1"/>
    </xf>
    <xf numFmtId="43" fontId="10" fillId="2" borderId="12" xfId="17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200" fontId="15" fillId="2" borderId="5" xfId="17" applyNumberFormat="1" applyFont="1" applyFill="1" applyBorder="1" applyAlignment="1">
      <alignment shrinkToFit="1"/>
    </xf>
    <xf numFmtId="200" fontId="15" fillId="2" borderId="7" xfId="17" applyNumberFormat="1" applyFont="1" applyFill="1" applyBorder="1" applyAlignment="1">
      <alignment shrinkToFit="1"/>
    </xf>
    <xf numFmtId="200" fontId="15" fillId="2" borderId="6" xfId="17" applyNumberFormat="1" applyFont="1" applyFill="1" applyBorder="1" applyAlignment="1">
      <alignment shrinkToFit="1"/>
    </xf>
    <xf numFmtId="200" fontId="15" fillId="2" borderId="4" xfId="17" applyNumberFormat="1" applyFont="1" applyFill="1" applyBorder="1" applyAlignment="1">
      <alignment vertical="center" shrinkToFit="1"/>
    </xf>
    <xf numFmtId="200" fontId="16" fillId="3" borderId="5" xfId="17" applyNumberFormat="1" applyFont="1" applyFill="1" applyBorder="1" applyAlignment="1">
      <alignment horizontal="center" vertical="center"/>
    </xf>
    <xf numFmtId="200" fontId="10" fillId="0" borderId="4" xfId="17" applyNumberFormat="1" applyFont="1" applyFill="1" applyBorder="1" applyAlignment="1">
      <alignment horizontal="center" vertical="center" shrinkToFit="1"/>
    </xf>
    <xf numFmtId="200" fontId="16" fillId="0" borderId="3" xfId="17" applyNumberFormat="1" applyFont="1" applyFill="1" applyBorder="1" applyAlignment="1">
      <alignment vertical="center" shrinkToFit="1"/>
    </xf>
    <xf numFmtId="200" fontId="16" fillId="0" borderId="1" xfId="17" applyNumberFormat="1" applyFont="1" applyFill="1" applyBorder="1" applyAlignment="1">
      <alignment vertical="center" shrinkToFit="1"/>
    </xf>
    <xf numFmtId="200" fontId="16" fillId="0" borderId="2" xfId="17" applyNumberFormat="1" applyFont="1" applyFill="1" applyBorder="1" applyAlignment="1">
      <alignment vertical="center" shrinkToFit="1"/>
    </xf>
    <xf numFmtId="200" fontId="16" fillId="0" borderId="0" xfId="17" applyNumberFormat="1" applyFont="1" applyFill="1" applyBorder="1" applyAlignment="1">
      <alignment vertical="center" shrinkToFit="1"/>
    </xf>
    <xf numFmtId="200" fontId="9" fillId="0" borderId="4" xfId="17" applyNumberFormat="1" applyFont="1" applyFill="1" applyBorder="1" applyAlignment="1">
      <alignment vertical="center" shrinkToFit="1"/>
    </xf>
    <xf numFmtId="200" fontId="16" fillId="0" borderId="4" xfId="17" applyNumberFormat="1" applyFont="1" applyFill="1" applyBorder="1" applyAlignment="1">
      <alignment vertical="center" shrinkToFit="1"/>
    </xf>
    <xf numFmtId="200" fontId="13" fillId="0" borderId="4" xfId="17" applyNumberFormat="1" applyFont="1" applyFill="1" applyBorder="1" applyAlignment="1">
      <alignment vertical="center" shrinkToFit="1"/>
    </xf>
    <xf numFmtId="200" fontId="10" fillId="0" borderId="0" xfId="17" applyNumberFormat="1" applyFont="1" applyFill="1" applyAlignment="1">
      <alignment vertical="center" shrinkToFit="1"/>
    </xf>
    <xf numFmtId="200" fontId="10" fillId="0" borderId="0" xfId="17" applyNumberFormat="1" applyFont="1" applyFill="1" applyBorder="1" applyAlignment="1">
      <alignment vertical="center" shrinkToFit="1"/>
    </xf>
    <xf numFmtId="200" fontId="10" fillId="4" borderId="12" xfId="17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2" xfId="0" applyFont="1" applyBorder="1" applyAlignment="1">
      <alignment horizontal="center" shrinkToFit="1"/>
    </xf>
    <xf numFmtId="43" fontId="6" fillId="0" borderId="4" xfId="17" applyFont="1" applyBorder="1" applyAlignment="1">
      <alignment shrinkToFit="1"/>
    </xf>
    <xf numFmtId="200" fontId="6" fillId="0" borderId="4" xfId="17" applyNumberFormat="1" applyFont="1" applyBorder="1" applyAlignment="1">
      <alignment shrinkToFit="1"/>
    </xf>
    <xf numFmtId="43" fontId="5" fillId="3" borderId="4" xfId="17" applyFont="1" applyFill="1" applyBorder="1" applyAlignment="1">
      <alignment shrinkToFit="1"/>
    </xf>
    <xf numFmtId="0" fontId="18" fillId="4" borderId="12" xfId="0" applyFont="1" applyFill="1" applyBorder="1" applyAlignment="1">
      <alignment horizontal="center" vertical="center" wrapText="1"/>
    </xf>
    <xf numFmtId="200" fontId="11" fillId="4" borderId="13" xfId="17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43" fontId="6" fillId="0" borderId="4" xfId="17" applyFont="1" applyBorder="1" applyAlignment="1">
      <alignment vertical="center" shrinkToFit="1"/>
    </xf>
    <xf numFmtId="200" fontId="6" fillId="0" borderId="4" xfId="17" applyNumberFormat="1" applyFont="1" applyBorder="1" applyAlignment="1">
      <alignment vertical="center" shrinkToFit="1"/>
    </xf>
    <xf numFmtId="0" fontId="25" fillId="3" borderId="4" xfId="0" applyFont="1" applyFill="1" applyBorder="1" applyAlignment="1">
      <alignment shrinkToFit="1"/>
    </xf>
    <xf numFmtId="43" fontId="25" fillId="3" borderId="4" xfId="0" applyNumberFormat="1" applyFont="1" applyFill="1" applyBorder="1" applyAlignment="1">
      <alignment shrinkToFit="1"/>
    </xf>
    <xf numFmtId="200" fontId="25" fillId="3" borderId="4" xfId="0" applyNumberFormat="1" applyFont="1" applyFill="1" applyBorder="1" applyAlignment="1">
      <alignment shrinkToFit="1"/>
    </xf>
    <xf numFmtId="0" fontId="25" fillId="0" borderId="0" xfId="0" applyFont="1" applyAlignment="1">
      <alignment/>
    </xf>
    <xf numFmtId="0" fontId="25" fillId="2" borderId="0" xfId="0" applyFont="1" applyFill="1" applyBorder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43" fontId="25" fillId="2" borderId="0" xfId="0" applyNumberFormat="1" applyFont="1" applyFill="1" applyBorder="1" applyAlignment="1">
      <alignment shrinkToFit="1"/>
    </xf>
    <xf numFmtId="0" fontId="2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25" fillId="0" borderId="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4" xfId="0" applyFont="1" applyFill="1" applyBorder="1" applyAlignment="1">
      <alignment horizontal="center" vertical="center" shrinkToFit="1"/>
    </xf>
    <xf numFmtId="200" fontId="0" fillId="3" borderId="4" xfId="0" applyNumberFormat="1" applyFont="1" applyFill="1" applyBorder="1" applyAlignment="1">
      <alignment shrinkToFit="1"/>
    </xf>
    <xf numFmtId="0" fontId="25" fillId="4" borderId="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/>
    </xf>
    <xf numFmtId="43" fontId="5" fillId="4" borderId="4" xfId="17" applyFont="1" applyFill="1" applyBorder="1" applyAlignment="1">
      <alignment shrinkToFit="1"/>
    </xf>
    <xf numFmtId="200" fontId="5" fillId="4" borderId="4" xfId="17" applyNumberFormat="1" applyFont="1" applyFill="1" applyBorder="1" applyAlignment="1">
      <alignment shrinkToFit="1"/>
    </xf>
    <xf numFmtId="0" fontId="0" fillId="2" borderId="0" xfId="0" applyFill="1" applyBorder="1" applyAlignment="1">
      <alignment/>
    </xf>
    <xf numFmtId="49" fontId="6" fillId="2" borderId="3" xfId="0" applyNumberFormat="1" applyFont="1" applyFill="1" applyBorder="1" applyAlignment="1">
      <alignment horizontal="left" vertical="center" shrinkToFit="1"/>
    </xf>
    <xf numFmtId="49" fontId="6" fillId="2" borderId="2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left" vertical="center" shrinkToFit="1"/>
    </xf>
    <xf numFmtId="49" fontId="6" fillId="2" borderId="4" xfId="0" applyNumberFormat="1" applyFont="1" applyFill="1" applyBorder="1" applyAlignment="1">
      <alignment horizontal="left" vertical="center" shrinkToFit="1"/>
    </xf>
    <xf numFmtId="49" fontId="6" fillId="0" borderId="2" xfId="0" applyNumberFormat="1" applyFont="1" applyFill="1" applyBorder="1" applyAlignment="1">
      <alignment horizontal="left" vertical="center" shrinkToFit="1"/>
    </xf>
    <xf numFmtId="49" fontId="6" fillId="0" borderId="4" xfId="0" applyNumberFormat="1" applyFont="1" applyFill="1" applyBorder="1" applyAlignment="1">
      <alignment horizontal="left" vertical="center" shrinkToFit="1"/>
    </xf>
    <xf numFmtId="49" fontId="6" fillId="2" borderId="0" xfId="0" applyNumberFormat="1" applyFont="1" applyFill="1" applyAlignment="1">
      <alignment vertical="center" shrinkToFit="1"/>
    </xf>
    <xf numFmtId="43" fontId="5" fillId="2" borderId="0" xfId="17" applyFont="1" applyFill="1" applyBorder="1" applyAlignment="1">
      <alignment horizontal="center" vertical="center"/>
    </xf>
    <xf numFmtId="43" fontId="6" fillId="2" borderId="3" xfId="17" applyFont="1" applyFill="1" applyBorder="1" applyAlignment="1">
      <alignment horizontal="left" vertical="center" shrinkToFit="1"/>
    </xf>
    <xf numFmtId="43" fontId="6" fillId="2" borderId="2" xfId="17" applyFont="1" applyFill="1" applyBorder="1" applyAlignment="1">
      <alignment horizontal="left" vertical="center" shrinkToFit="1"/>
    </xf>
    <xf numFmtId="43" fontId="6" fillId="0" borderId="1" xfId="17" applyFont="1" applyFill="1" applyBorder="1" applyAlignment="1">
      <alignment horizontal="left" vertical="center" shrinkToFit="1"/>
    </xf>
    <xf numFmtId="43" fontId="6" fillId="2" borderId="1" xfId="17" applyFont="1" applyFill="1" applyBorder="1" applyAlignment="1">
      <alignment horizontal="left" vertical="center" shrinkToFit="1"/>
    </xf>
    <xf numFmtId="43" fontId="6" fillId="2" borderId="4" xfId="17" applyFont="1" applyFill="1" applyBorder="1" applyAlignment="1">
      <alignment horizontal="left" vertical="center" shrinkToFit="1"/>
    </xf>
    <xf numFmtId="43" fontId="6" fillId="0" borderId="2" xfId="17" applyFont="1" applyFill="1" applyBorder="1" applyAlignment="1">
      <alignment horizontal="left" vertical="center" shrinkToFit="1"/>
    </xf>
    <xf numFmtId="43" fontId="6" fillId="0" borderId="4" xfId="17" applyFont="1" applyFill="1" applyBorder="1" applyAlignment="1">
      <alignment horizontal="left" vertical="center" shrinkToFit="1"/>
    </xf>
    <xf numFmtId="43" fontId="6" fillId="2" borderId="0" xfId="17" applyFont="1" applyFill="1" applyAlignment="1">
      <alignment vertical="center" shrinkToFit="1"/>
    </xf>
    <xf numFmtId="43" fontId="6" fillId="2" borderId="4" xfId="17" applyNumberFormat="1" applyFont="1" applyFill="1" applyBorder="1" applyAlignment="1">
      <alignment vertical="center" shrinkToFit="1"/>
    </xf>
    <xf numFmtId="49" fontId="5" fillId="4" borderId="4" xfId="17" applyNumberFormat="1" applyFont="1" applyFill="1" applyBorder="1" applyAlignment="1">
      <alignment vertical="center" shrinkToFit="1"/>
    </xf>
    <xf numFmtId="43" fontId="5" fillId="4" borderId="4" xfId="17" applyFont="1" applyFill="1" applyBorder="1" applyAlignment="1">
      <alignment vertical="center" shrinkToFit="1"/>
    </xf>
    <xf numFmtId="43" fontId="6" fillId="2" borderId="0" xfId="0" applyNumberFormat="1" applyFont="1" applyFill="1" applyBorder="1" applyAlignment="1">
      <alignment vertical="center" shrinkToFit="1"/>
    </xf>
    <xf numFmtId="49" fontId="15" fillId="0" borderId="4" xfId="17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/>
    </xf>
    <xf numFmtId="200" fontId="9" fillId="4" borderId="5" xfId="17" applyNumberFormat="1" applyFont="1" applyFill="1" applyBorder="1" applyAlignment="1">
      <alignment horizontal="center" vertical="center" wrapText="1"/>
    </xf>
    <xf numFmtId="49" fontId="15" fillId="0" borderId="3" xfId="17" applyNumberFormat="1" applyFont="1" applyFill="1" applyBorder="1" applyAlignment="1">
      <alignment horizontal="center" vertical="center" shrinkToFit="1"/>
    </xf>
    <xf numFmtId="49" fontId="15" fillId="0" borderId="2" xfId="17" applyNumberFormat="1" applyFont="1" applyFill="1" applyBorder="1" applyAlignment="1">
      <alignment horizontal="center" vertical="center" shrinkToFit="1"/>
    </xf>
    <xf numFmtId="49" fontId="15" fillId="0" borderId="1" xfId="17" applyNumberFormat="1" applyFont="1" applyFill="1" applyBorder="1" applyAlignment="1">
      <alignment horizontal="center" vertical="center" shrinkToFit="1"/>
    </xf>
    <xf numFmtId="43" fontId="11" fillId="2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18" fillId="4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/>
    </xf>
    <xf numFmtId="0" fontId="18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vertical="top"/>
      <protection locked="0"/>
    </xf>
    <xf numFmtId="49" fontId="5" fillId="2" borderId="0" xfId="0" applyNumberFormat="1" applyFont="1" applyFill="1" applyBorder="1" applyAlignment="1" applyProtection="1">
      <alignment vertical="top"/>
      <protection locked="0"/>
    </xf>
    <xf numFmtId="43" fontId="5" fillId="2" borderId="0" xfId="17" applyFont="1" applyFill="1" applyBorder="1" applyAlignment="1" applyProtection="1">
      <alignment vertical="top"/>
      <protection locked="0"/>
    </xf>
    <xf numFmtId="49" fontId="6" fillId="2" borderId="0" xfId="17" applyNumberFormat="1" applyFont="1" applyFill="1" applyBorder="1" applyAlignment="1">
      <alignment horizontal="center" vertical="top"/>
    </xf>
    <xf numFmtId="200" fontId="6" fillId="2" borderId="0" xfId="17" applyNumberFormat="1" applyFont="1" applyFill="1" applyBorder="1" applyAlignment="1">
      <alignment vertical="top"/>
    </xf>
    <xf numFmtId="43" fontId="6" fillId="2" borderId="0" xfId="17" applyFont="1" applyFill="1" applyBorder="1" applyAlignment="1">
      <alignment vertical="top"/>
    </xf>
    <xf numFmtId="43" fontId="5" fillId="2" borderId="0" xfId="17" applyFont="1" applyFill="1" applyAlignment="1">
      <alignment vertical="top"/>
    </xf>
    <xf numFmtId="0" fontId="11" fillId="2" borderId="16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>
      <alignment vertical="top" shrinkToFit="1"/>
    </xf>
    <xf numFmtId="43" fontId="5" fillId="2" borderId="0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3" fontId="6" fillId="4" borderId="4" xfId="0" applyNumberFormat="1" applyFont="1" applyFill="1" applyBorder="1" applyAlignment="1">
      <alignment horizontal="center" vertical="center" wrapText="1"/>
    </xf>
    <xf numFmtId="43" fontId="6" fillId="4" borderId="5" xfId="0" applyNumberFormat="1" applyFont="1" applyFill="1" applyBorder="1" applyAlignment="1">
      <alignment horizontal="center" vertical="center" wrapText="1"/>
    </xf>
    <xf numFmtId="43" fontId="5" fillId="4" borderId="4" xfId="17" applyFont="1" applyFill="1" applyBorder="1" applyAlignment="1">
      <alignment horizontal="center" vertical="center" wrapText="1"/>
    </xf>
    <xf numFmtId="43" fontId="5" fillId="4" borderId="5" xfId="17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9" fontId="6" fillId="4" borderId="4" xfId="17" applyNumberFormat="1" applyFont="1" applyFill="1" applyBorder="1" applyAlignment="1">
      <alignment horizontal="center" vertical="center" wrapText="1"/>
    </xf>
    <xf numFmtId="49" fontId="6" fillId="4" borderId="13" xfId="17" applyNumberFormat="1" applyFont="1" applyFill="1" applyBorder="1" applyAlignment="1">
      <alignment horizontal="center" vertical="center" wrapText="1"/>
    </xf>
    <xf numFmtId="49" fontId="6" fillId="4" borderId="5" xfId="17" applyNumberFormat="1" applyFont="1" applyFill="1" applyBorder="1" applyAlignment="1">
      <alignment horizontal="center" vertical="center" wrapText="1"/>
    </xf>
    <xf numFmtId="49" fontId="8" fillId="4" borderId="8" xfId="17" applyNumberFormat="1" applyFont="1" applyFill="1" applyBorder="1" applyAlignment="1">
      <alignment horizontal="center" vertical="center" wrapText="1"/>
    </xf>
    <xf numFmtId="49" fontId="8" fillId="4" borderId="9" xfId="17" applyNumberFormat="1" applyFont="1" applyFill="1" applyBorder="1" applyAlignment="1">
      <alignment horizontal="center" vertical="center" wrapText="1"/>
    </xf>
    <xf numFmtId="49" fontId="8" fillId="4" borderId="11" xfId="17" applyNumberFormat="1" applyFont="1" applyFill="1" applyBorder="1" applyAlignment="1">
      <alignment horizontal="center" vertical="center" wrapText="1"/>
    </xf>
    <xf numFmtId="49" fontId="8" fillId="4" borderId="10" xfId="17" applyNumberFormat="1" applyFont="1" applyFill="1" applyBorder="1" applyAlignment="1">
      <alignment horizontal="center" vertical="center" wrapText="1"/>
    </xf>
    <xf numFmtId="43" fontId="6" fillId="4" borderId="13" xfId="0" applyNumberFormat="1" applyFont="1" applyFill="1" applyBorder="1" applyAlignment="1">
      <alignment horizontal="center" vertical="center" wrapText="1"/>
    </xf>
    <xf numFmtId="43" fontId="6" fillId="4" borderId="1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shrinkToFit="1"/>
    </xf>
    <xf numFmtId="200" fontId="5" fillId="4" borderId="4" xfId="17" applyNumberFormat="1" applyFont="1" applyFill="1" applyBorder="1" applyAlignment="1">
      <alignment horizontal="center" vertical="center" shrinkToFit="1"/>
    </xf>
    <xf numFmtId="43" fontId="6" fillId="4" borderId="4" xfId="17" applyNumberFormat="1" applyFont="1" applyFill="1" applyBorder="1" applyAlignment="1">
      <alignment horizontal="center" vertical="center" wrapText="1"/>
    </xf>
    <xf numFmtId="43" fontId="6" fillId="4" borderId="5" xfId="17" applyNumberFormat="1" applyFont="1" applyFill="1" applyBorder="1" applyAlignment="1">
      <alignment horizontal="center" vertical="center" wrapText="1"/>
    </xf>
    <xf numFmtId="49" fontId="6" fillId="4" borderId="15" xfId="17" applyNumberFormat="1" applyFont="1" applyFill="1" applyBorder="1" applyAlignment="1">
      <alignment horizontal="center" vertical="center" wrapText="1"/>
    </xf>
    <xf numFmtId="200" fontId="11" fillId="4" borderId="15" xfId="17" applyNumberFormat="1" applyFont="1" applyFill="1" applyBorder="1" applyAlignment="1">
      <alignment horizontal="center" vertical="center" wrapText="1"/>
    </xf>
    <xf numFmtId="200" fontId="11" fillId="4" borderId="12" xfId="17" applyNumberFormat="1" applyFont="1" applyFill="1" applyBorder="1" applyAlignment="1">
      <alignment horizontal="center" vertical="center" wrapText="1"/>
    </xf>
    <xf numFmtId="200" fontId="13" fillId="2" borderId="4" xfId="17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wrapText="1"/>
    </xf>
    <xf numFmtId="200" fontId="16" fillId="2" borderId="0" xfId="17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shrinkToFit="1"/>
    </xf>
    <xf numFmtId="49" fontId="11" fillId="4" borderId="13" xfId="17" applyNumberFormat="1" applyFont="1" applyFill="1" applyBorder="1" applyAlignment="1">
      <alignment horizontal="center" vertical="center" wrapText="1"/>
    </xf>
    <xf numFmtId="49" fontId="11" fillId="4" borderId="15" xfId="17" applyNumberFormat="1" applyFont="1" applyFill="1" applyBorder="1" applyAlignment="1">
      <alignment horizontal="center" vertical="center" wrapText="1"/>
    </xf>
    <xf numFmtId="49" fontId="11" fillId="4" borderId="12" xfId="17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shrinkToFit="1"/>
    </xf>
    <xf numFmtId="0" fontId="5" fillId="3" borderId="15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/>
    </xf>
    <xf numFmtId="0" fontId="25" fillId="0" borderId="5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3" borderId="5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6" fillId="2" borderId="5" xfId="17" applyNumberFormat="1" applyFont="1" applyFill="1" applyBorder="1" applyAlignment="1">
      <alignment horizontal="center" vertical="center" wrapText="1"/>
    </xf>
    <xf numFmtId="49" fontId="6" fillId="2" borderId="6" xfId="17" applyNumberFormat="1" applyFont="1" applyFill="1" applyBorder="1" applyAlignment="1">
      <alignment horizontal="center" vertical="center" wrapText="1"/>
    </xf>
    <xf numFmtId="49" fontId="6" fillId="2" borderId="7" xfId="1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00" fontId="6" fillId="2" borderId="13" xfId="17" applyNumberFormat="1" applyFont="1" applyFill="1" applyBorder="1" applyAlignment="1">
      <alignment horizontal="center" vertical="center" wrapText="1"/>
    </xf>
    <xf numFmtId="200" fontId="6" fillId="2" borderId="15" xfId="17" applyNumberFormat="1" applyFont="1" applyFill="1" applyBorder="1" applyAlignment="1">
      <alignment horizontal="center" vertical="center" wrapText="1"/>
    </xf>
    <xf numFmtId="200" fontId="6" fillId="2" borderId="12" xfId="17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9" fontId="8" fillId="0" borderId="5" xfId="17" applyNumberFormat="1" applyFont="1" applyFill="1" applyBorder="1" applyAlignment="1">
      <alignment horizontal="center" vertical="center" wrapText="1"/>
    </xf>
    <xf numFmtId="49" fontId="8" fillId="0" borderId="7" xfId="17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200" fontId="5" fillId="2" borderId="4" xfId="17" applyNumberFormat="1" applyFont="1" applyFill="1" applyBorder="1" applyAlignment="1">
      <alignment horizontal="center" vertical="center" wrapText="1"/>
    </xf>
    <xf numFmtId="49" fontId="8" fillId="0" borderId="9" xfId="17" applyNumberFormat="1" applyFont="1" applyFill="1" applyBorder="1" applyAlignment="1">
      <alignment horizontal="center" vertical="center" wrapText="1"/>
    </xf>
    <xf numFmtId="49" fontId="8" fillId="0" borderId="14" xfId="17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3" fontId="13" fillId="2" borderId="12" xfId="17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200" fontId="13" fillId="3" borderId="13" xfId="17" applyNumberFormat="1" applyFont="1" applyFill="1" applyBorder="1" applyAlignment="1">
      <alignment horizontal="center" vertical="center"/>
    </xf>
    <xf numFmtId="200" fontId="13" fillId="3" borderId="15" xfId="17" applyNumberFormat="1" applyFont="1" applyFill="1" applyBorder="1" applyAlignment="1">
      <alignment horizontal="center" vertical="center"/>
    </xf>
    <xf numFmtId="200" fontId="13" fillId="3" borderId="12" xfId="17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shrinkToFit="1"/>
    </xf>
    <xf numFmtId="0" fontId="5" fillId="6" borderId="14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00" fontId="9" fillId="2" borderId="4" xfId="17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200" fontId="6" fillId="3" borderId="4" xfId="17" applyNumberFormat="1" applyFont="1" applyFill="1" applyBorder="1" applyAlignment="1">
      <alignment horizontal="center" vertical="center"/>
    </xf>
    <xf numFmtId="200" fontId="6" fillId="3" borderId="5" xfId="17" applyNumberFormat="1" applyFont="1" applyFill="1" applyBorder="1" applyAlignment="1">
      <alignment horizontal="center" vertical="center"/>
    </xf>
    <xf numFmtId="200" fontId="11" fillId="3" borderId="4" xfId="17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shrinkToFit="1"/>
    </xf>
    <xf numFmtId="0" fontId="18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00" fontId="0" fillId="0" borderId="0" xfId="17" applyNumberFormat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200" fontId="0" fillId="0" borderId="4" xfId="17" applyNumberFormat="1" applyBorder="1" applyAlignment="1">
      <alignment/>
    </xf>
    <xf numFmtId="0" fontId="0" fillId="0" borderId="0" xfId="0" applyAlignment="1">
      <alignment horizontal="center"/>
    </xf>
    <xf numFmtId="0" fontId="25" fillId="0" borderId="4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200" fontId="25" fillId="0" borderId="4" xfId="17" applyNumberFormat="1" applyFont="1" applyBorder="1" applyAlignment="1">
      <alignment/>
    </xf>
    <xf numFmtId="0" fontId="25" fillId="0" borderId="0" xfId="0" applyFont="1" applyAlignment="1">
      <alignment/>
    </xf>
    <xf numFmtId="0" fontId="0" fillId="7" borderId="4" xfId="0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200" fontId="25" fillId="0" borderId="0" xfId="17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9525</xdr:rowOff>
    </xdr:from>
    <xdr:ext cx="2752725" cy="304800"/>
    <xdr:sp>
      <xdr:nvSpPr>
        <xdr:cNvPr id="1" name="TextBox 1"/>
        <xdr:cNvSpPr txBox="1">
          <a:spLocks noChangeArrowheads="1"/>
        </xdr:cNvSpPr>
      </xdr:nvSpPr>
      <xdr:spPr>
        <a:xfrm>
          <a:off x="38100" y="638175"/>
          <a:ext cx="2752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24   พฤศจิกายน  2554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104775</xdr:rowOff>
    </xdr:from>
    <xdr:ext cx="2752725" cy="314325"/>
    <xdr:sp>
      <xdr:nvSpPr>
        <xdr:cNvPr id="1" name="TextBox 1"/>
        <xdr:cNvSpPr txBox="1">
          <a:spLocks noChangeArrowheads="1"/>
        </xdr:cNvSpPr>
      </xdr:nvSpPr>
      <xdr:spPr>
        <a:xfrm>
          <a:off x="28575" y="390525"/>
          <a:ext cx="2752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24  พฤศจิกายน  2554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104775</xdr:rowOff>
    </xdr:from>
    <xdr:ext cx="2609850" cy="295275"/>
    <xdr:sp>
      <xdr:nvSpPr>
        <xdr:cNvPr id="1" name="TextBox 1"/>
        <xdr:cNvSpPr txBox="1">
          <a:spLocks noChangeArrowheads="1"/>
        </xdr:cNvSpPr>
      </xdr:nvSpPr>
      <xdr:spPr>
        <a:xfrm>
          <a:off x="76200" y="361950"/>
          <a:ext cx="2609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24   พฤศจิกายน  2554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3</xdr:row>
      <xdr:rowOff>133350</xdr:rowOff>
    </xdr:from>
    <xdr:ext cx="2657475" cy="247650"/>
    <xdr:sp>
      <xdr:nvSpPr>
        <xdr:cNvPr id="1" name="TextBox 1"/>
        <xdr:cNvSpPr txBox="1">
          <a:spLocks noChangeArrowheads="1"/>
        </xdr:cNvSpPr>
      </xdr:nvSpPr>
      <xdr:spPr>
        <a:xfrm>
          <a:off x="38100" y="990600"/>
          <a:ext cx="2657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24  พฤศจิกายน  2554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190500</xdr:rowOff>
    </xdr:from>
    <xdr:ext cx="2686050" cy="304800"/>
    <xdr:sp>
      <xdr:nvSpPr>
        <xdr:cNvPr id="1" name="TextBox 1"/>
        <xdr:cNvSpPr txBox="1">
          <a:spLocks noChangeArrowheads="1"/>
        </xdr:cNvSpPr>
      </xdr:nvSpPr>
      <xdr:spPr>
        <a:xfrm>
          <a:off x="47625" y="723900"/>
          <a:ext cx="2686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24  </a:t>
          </a:r>
          <a:r>
            <a:rPr lang="en-US" cap="none" sz="1800" b="1" i="0" u="sng" baseline="0">
              <a:latin typeface="Cordia New"/>
              <a:ea typeface="Cordia New"/>
              <a:cs typeface="Cordia New"/>
            </a:rPr>
            <a:t> </a:t>
          </a: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พฤศจิกายน  2554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F42"/>
  <sheetViews>
    <sheetView tabSelected="1" view="pageBreakPreview" zoomScale="80" zoomScaleSheetLayoutView="80" workbookViewId="0" topLeftCell="A1">
      <pane ySplit="6" topLeftCell="BM7" activePane="bottomLeft" state="frozen"/>
      <selection pane="topLeft" activeCell="A1" sqref="A1"/>
      <selection pane="bottomLeft" activeCell="S1" sqref="S1"/>
    </sheetView>
  </sheetViews>
  <sheetFormatPr defaultColWidth="9.140625" defaultRowHeight="22.5" customHeight="1" outlineLevelRow="2"/>
  <cols>
    <col min="1" max="1" width="3.140625" style="12" customWidth="1"/>
    <col min="2" max="2" width="11.28125" style="12" customWidth="1"/>
    <col min="3" max="3" width="15.00390625" style="12" customWidth="1"/>
    <col min="4" max="4" width="4.00390625" style="481" customWidth="1"/>
    <col min="5" max="5" width="11.140625" style="490" customWidth="1"/>
    <col min="6" max="6" width="4.00390625" style="10" customWidth="1"/>
    <col min="7" max="7" width="10.28125" style="23" customWidth="1"/>
    <col min="8" max="8" width="4.00390625" style="10" customWidth="1"/>
    <col min="9" max="9" width="10.140625" style="490" customWidth="1"/>
    <col min="10" max="10" width="10.7109375" style="490" customWidth="1"/>
    <col min="11" max="11" width="9.57421875" style="23" customWidth="1"/>
    <col min="12" max="12" width="10.140625" style="23" customWidth="1"/>
    <col min="13" max="13" width="4.00390625" style="10" customWidth="1"/>
    <col min="14" max="14" width="12.421875" style="23" customWidth="1"/>
    <col min="15" max="15" width="4.00390625" style="10" customWidth="1"/>
    <col min="16" max="16" width="9.140625" style="23" customWidth="1"/>
    <col min="17" max="17" width="15.140625" style="13" customWidth="1"/>
    <col min="18" max="18" width="13.8515625" style="354" customWidth="1"/>
    <col min="19" max="16384" width="9.140625" style="12" customWidth="1"/>
  </cols>
  <sheetData>
    <row r="1" spans="1:32" ht="22.5" customHeight="1">
      <c r="A1" s="521" t="s">
        <v>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</row>
    <row r="2" spans="1:32" ht="15" customHeight="1">
      <c r="A2" s="172"/>
      <c r="B2" s="172"/>
      <c r="C2" s="172"/>
      <c r="D2" s="496"/>
      <c r="E2" s="48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501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</row>
    <row r="3" spans="1:18" s="520" customFormat="1" ht="26.25" customHeight="1" outlineLevel="2">
      <c r="A3" s="512" t="s">
        <v>297</v>
      </c>
      <c r="B3" s="512"/>
      <c r="C3" s="512"/>
      <c r="D3" s="513"/>
      <c r="E3" s="514"/>
      <c r="F3" s="515"/>
      <c r="G3" s="516"/>
      <c r="H3" s="515"/>
      <c r="I3" s="517"/>
      <c r="J3" s="517"/>
      <c r="K3" s="516"/>
      <c r="L3" s="516"/>
      <c r="M3" s="515"/>
      <c r="N3" s="516"/>
      <c r="O3" s="515"/>
      <c r="P3" s="516"/>
      <c r="Q3" s="518"/>
      <c r="R3" s="519" t="s">
        <v>170</v>
      </c>
    </row>
    <row r="4" spans="1:18" ht="22.5" customHeight="1" outlineLevel="2">
      <c r="A4" s="522" t="s">
        <v>21</v>
      </c>
      <c r="B4" s="522" t="s">
        <v>5</v>
      </c>
      <c r="C4" s="522" t="s">
        <v>6</v>
      </c>
      <c r="D4" s="537" t="s">
        <v>14</v>
      </c>
      <c r="E4" s="538"/>
      <c r="F4" s="538"/>
      <c r="G4" s="538"/>
      <c r="H4" s="538"/>
      <c r="I4" s="538"/>
      <c r="J4" s="538"/>
      <c r="K4" s="538"/>
      <c r="L4" s="538"/>
      <c r="M4" s="524" t="s">
        <v>25</v>
      </c>
      <c r="N4" s="524"/>
      <c r="O4" s="525"/>
      <c r="P4" s="525"/>
      <c r="Q4" s="526" t="s">
        <v>26</v>
      </c>
      <c r="R4" s="528" t="s">
        <v>27</v>
      </c>
    </row>
    <row r="5" spans="1:18" ht="22.5" customHeight="1" outlineLevel="2">
      <c r="A5" s="522"/>
      <c r="B5" s="522"/>
      <c r="C5" s="522"/>
      <c r="D5" s="509" t="s">
        <v>281</v>
      </c>
      <c r="E5" s="510"/>
      <c r="F5" s="541" t="s">
        <v>171</v>
      </c>
      <c r="G5" s="541"/>
      <c r="H5" s="543" t="s">
        <v>4</v>
      </c>
      <c r="I5" s="543"/>
      <c r="J5" s="543"/>
      <c r="K5" s="543"/>
      <c r="L5" s="543"/>
      <c r="M5" s="530" t="s">
        <v>71</v>
      </c>
      <c r="N5" s="531"/>
      <c r="O5" s="533" t="s">
        <v>4</v>
      </c>
      <c r="P5" s="534"/>
      <c r="Q5" s="526"/>
      <c r="R5" s="528"/>
    </row>
    <row r="6" spans="1:18" ht="33.75" customHeight="1" outlineLevel="2">
      <c r="A6" s="523"/>
      <c r="B6" s="523"/>
      <c r="C6" s="523"/>
      <c r="D6" s="511"/>
      <c r="E6" s="507"/>
      <c r="F6" s="542"/>
      <c r="G6" s="542"/>
      <c r="H6" s="532" t="s">
        <v>2</v>
      </c>
      <c r="I6" s="532"/>
      <c r="J6" s="338" t="s">
        <v>169</v>
      </c>
      <c r="K6" s="436" t="s">
        <v>172</v>
      </c>
      <c r="L6" s="497" t="s">
        <v>22</v>
      </c>
      <c r="M6" s="532"/>
      <c r="N6" s="532"/>
      <c r="O6" s="535"/>
      <c r="P6" s="536"/>
      <c r="Q6" s="527"/>
      <c r="R6" s="529"/>
    </row>
    <row r="7" spans="1:18" ht="24" customHeight="1" outlineLevel="2">
      <c r="A7" s="153">
        <v>1</v>
      </c>
      <c r="B7" s="144" t="s">
        <v>28</v>
      </c>
      <c r="C7" s="144" t="s">
        <v>29</v>
      </c>
      <c r="D7" s="478"/>
      <c r="E7" s="487"/>
      <c r="F7" s="4"/>
      <c r="G7" s="9"/>
      <c r="H7" s="4"/>
      <c r="I7" s="105"/>
      <c r="J7" s="105"/>
      <c r="K7" s="9"/>
      <c r="L7" s="9"/>
      <c r="M7" s="4" t="s">
        <v>295</v>
      </c>
      <c r="N7" s="491">
        <v>519733</v>
      </c>
      <c r="O7" s="4" t="s">
        <v>294</v>
      </c>
      <c r="P7" s="9">
        <v>22592</v>
      </c>
      <c r="Q7" s="339">
        <f>SUM(E7,G7,I7:L7,N7,P7)</f>
        <v>542325</v>
      </c>
      <c r="R7" s="340" t="s">
        <v>30</v>
      </c>
    </row>
    <row r="8" spans="1:18" ht="24" customHeight="1" outlineLevel="2">
      <c r="A8" s="170">
        <v>2</v>
      </c>
      <c r="B8" s="291" t="s">
        <v>89</v>
      </c>
      <c r="C8" s="291" t="s">
        <v>97</v>
      </c>
      <c r="D8" s="474"/>
      <c r="E8" s="483"/>
      <c r="F8" s="498" t="s">
        <v>293</v>
      </c>
      <c r="G8" s="6">
        <v>28140</v>
      </c>
      <c r="H8" s="498" t="s">
        <v>292</v>
      </c>
      <c r="I8" s="14"/>
      <c r="J8" s="14">
        <v>844.2</v>
      </c>
      <c r="K8" s="6"/>
      <c r="L8" s="6"/>
      <c r="M8" s="3"/>
      <c r="N8" s="6"/>
      <c r="O8" s="3"/>
      <c r="P8" s="6"/>
      <c r="Q8" s="341">
        <f aca="true" t="shared" si="0" ref="Q8:Q41">SUM(E8,G8,I8:L8,N8,P8)</f>
        <v>28984.2</v>
      </c>
      <c r="R8" s="342" t="s">
        <v>173</v>
      </c>
    </row>
    <row r="9" spans="1:18" ht="24" customHeight="1" outlineLevel="2">
      <c r="A9" s="292">
        <v>3</v>
      </c>
      <c r="B9" s="293"/>
      <c r="C9" s="293" t="s">
        <v>90</v>
      </c>
      <c r="D9" s="475"/>
      <c r="E9" s="484"/>
      <c r="F9" s="499" t="s">
        <v>293</v>
      </c>
      <c r="G9" s="8">
        <v>23020</v>
      </c>
      <c r="H9" s="499" t="s">
        <v>292</v>
      </c>
      <c r="I9" s="16"/>
      <c r="J9" s="16">
        <v>690.6</v>
      </c>
      <c r="K9" s="8"/>
      <c r="L9" s="8">
        <v>13168</v>
      </c>
      <c r="M9" s="2"/>
      <c r="N9" s="8"/>
      <c r="O9" s="2"/>
      <c r="P9" s="8"/>
      <c r="Q9" s="347">
        <f t="shared" si="0"/>
        <v>36878.6</v>
      </c>
      <c r="R9" s="348" t="s">
        <v>174</v>
      </c>
    </row>
    <row r="10" spans="1:18" ht="24" customHeight="1" outlineLevel="2">
      <c r="A10" s="170">
        <v>4</v>
      </c>
      <c r="B10" s="291" t="s">
        <v>13</v>
      </c>
      <c r="C10" s="291" t="s">
        <v>31</v>
      </c>
      <c r="D10" s="474"/>
      <c r="E10" s="483"/>
      <c r="F10" s="3"/>
      <c r="G10" s="6"/>
      <c r="H10" s="3"/>
      <c r="I10" s="14"/>
      <c r="J10" s="14"/>
      <c r="K10" s="6"/>
      <c r="L10" s="6"/>
      <c r="M10" s="3" t="s">
        <v>295</v>
      </c>
      <c r="N10" s="355">
        <v>289642.32</v>
      </c>
      <c r="O10" s="3" t="s">
        <v>294</v>
      </c>
      <c r="P10" s="6">
        <v>7197</v>
      </c>
      <c r="Q10" s="341">
        <f t="shared" si="0"/>
        <v>296839.32</v>
      </c>
      <c r="R10" s="342" t="s">
        <v>32</v>
      </c>
    </row>
    <row r="11" spans="1:18" s="376" customFormat="1" ht="24" customHeight="1" outlineLevel="2">
      <c r="A11" s="343">
        <v>5</v>
      </c>
      <c r="B11" s="371"/>
      <c r="C11" s="371" t="s">
        <v>117</v>
      </c>
      <c r="D11" s="476"/>
      <c r="E11" s="485"/>
      <c r="F11" s="500" t="s">
        <v>293</v>
      </c>
      <c r="G11" s="372">
        <v>42380</v>
      </c>
      <c r="H11" s="500" t="s">
        <v>292</v>
      </c>
      <c r="I11" s="373">
        <v>2119</v>
      </c>
      <c r="J11" s="373"/>
      <c r="K11" s="372">
        <v>6000</v>
      </c>
      <c r="L11" s="372"/>
      <c r="M11" s="374"/>
      <c r="N11" s="372"/>
      <c r="O11" s="374"/>
      <c r="P11" s="372"/>
      <c r="Q11" s="345">
        <f t="shared" si="0"/>
        <v>50499</v>
      </c>
      <c r="R11" s="375" t="s">
        <v>33</v>
      </c>
    </row>
    <row r="12" spans="1:18" ht="24" customHeight="1" outlineLevel="2">
      <c r="A12" s="343">
        <v>6</v>
      </c>
      <c r="B12" s="344"/>
      <c r="C12" s="344" t="s">
        <v>114</v>
      </c>
      <c r="D12" s="477"/>
      <c r="E12" s="486"/>
      <c r="F12" s="500" t="s">
        <v>293</v>
      </c>
      <c r="G12" s="7">
        <v>24880</v>
      </c>
      <c r="H12" s="500" t="s">
        <v>292</v>
      </c>
      <c r="I12" s="15"/>
      <c r="J12" s="15">
        <v>746.4</v>
      </c>
      <c r="K12" s="7"/>
      <c r="L12" s="7"/>
      <c r="M12" s="1"/>
      <c r="N12" s="7"/>
      <c r="O12" s="1"/>
      <c r="P12" s="7"/>
      <c r="Q12" s="345">
        <f t="shared" si="0"/>
        <v>25626.4</v>
      </c>
      <c r="R12" s="346" t="s">
        <v>175</v>
      </c>
    </row>
    <row r="13" spans="1:18" ht="24" customHeight="1" outlineLevel="2">
      <c r="A13" s="343">
        <v>7</v>
      </c>
      <c r="B13" s="344"/>
      <c r="C13" s="344" t="s">
        <v>163</v>
      </c>
      <c r="D13" s="477"/>
      <c r="E13" s="486"/>
      <c r="F13" s="500" t="s">
        <v>293</v>
      </c>
      <c r="G13" s="7">
        <v>34294</v>
      </c>
      <c r="H13" s="500" t="s">
        <v>292</v>
      </c>
      <c r="I13" s="15"/>
      <c r="J13" s="15">
        <v>961.8</v>
      </c>
      <c r="K13" s="7"/>
      <c r="L13" s="7"/>
      <c r="M13" s="1"/>
      <c r="N13" s="7"/>
      <c r="O13" s="1"/>
      <c r="P13" s="7"/>
      <c r="Q13" s="345">
        <f t="shared" si="0"/>
        <v>35255.8</v>
      </c>
      <c r="R13" s="346" t="s">
        <v>176</v>
      </c>
    </row>
    <row r="14" spans="1:18" ht="24" customHeight="1" outlineLevel="2">
      <c r="A14" s="292">
        <v>8</v>
      </c>
      <c r="B14" s="293"/>
      <c r="C14" s="293" t="s">
        <v>118</v>
      </c>
      <c r="D14" s="475"/>
      <c r="E14" s="484"/>
      <c r="F14" s="499" t="s">
        <v>293</v>
      </c>
      <c r="G14" s="8">
        <v>23020</v>
      </c>
      <c r="H14" s="2"/>
      <c r="I14" s="16"/>
      <c r="J14" s="16"/>
      <c r="K14" s="8"/>
      <c r="L14" s="8"/>
      <c r="M14" s="2"/>
      <c r="N14" s="8"/>
      <c r="O14" s="2"/>
      <c r="P14" s="8"/>
      <c r="Q14" s="347">
        <f t="shared" si="0"/>
        <v>23020</v>
      </c>
      <c r="R14" s="348" t="s">
        <v>177</v>
      </c>
    </row>
    <row r="15" spans="1:18" ht="24" customHeight="1" outlineLevel="2">
      <c r="A15" s="170">
        <v>9</v>
      </c>
      <c r="B15" s="291" t="s">
        <v>92</v>
      </c>
      <c r="C15" s="291" t="s">
        <v>93</v>
      </c>
      <c r="D15" s="474"/>
      <c r="E15" s="483"/>
      <c r="F15" s="498" t="s">
        <v>293</v>
      </c>
      <c r="G15" s="6">
        <v>33342</v>
      </c>
      <c r="H15" s="498" t="s">
        <v>292</v>
      </c>
      <c r="I15" s="14"/>
      <c r="J15" s="14">
        <v>961.8</v>
      </c>
      <c r="K15" s="6"/>
      <c r="L15" s="6">
        <v>6652</v>
      </c>
      <c r="M15" s="3"/>
      <c r="N15" s="6"/>
      <c r="O15" s="3"/>
      <c r="P15" s="6"/>
      <c r="Q15" s="341">
        <f t="shared" si="0"/>
        <v>40955.8</v>
      </c>
      <c r="R15" s="342" t="s">
        <v>178</v>
      </c>
    </row>
    <row r="16" spans="1:18" ht="24" customHeight="1" outlineLevel="2">
      <c r="A16" s="292">
        <v>10</v>
      </c>
      <c r="B16" s="293"/>
      <c r="C16" s="293" t="s">
        <v>129</v>
      </c>
      <c r="D16" s="475"/>
      <c r="E16" s="484"/>
      <c r="F16" s="499" t="s">
        <v>293</v>
      </c>
      <c r="G16" s="8">
        <v>31078</v>
      </c>
      <c r="H16" s="499" t="s">
        <v>292</v>
      </c>
      <c r="I16" s="16"/>
      <c r="J16" s="16">
        <v>915.6</v>
      </c>
      <c r="K16" s="8"/>
      <c r="L16" s="8"/>
      <c r="M16" s="2"/>
      <c r="N16" s="8"/>
      <c r="O16" s="2"/>
      <c r="P16" s="8"/>
      <c r="Q16" s="347">
        <f t="shared" si="0"/>
        <v>31993.6</v>
      </c>
      <c r="R16" s="348" t="s">
        <v>179</v>
      </c>
    </row>
    <row r="17" spans="1:18" s="349" customFormat="1" ht="24" customHeight="1" outlineLevel="2">
      <c r="A17" s="170">
        <v>11</v>
      </c>
      <c r="B17" s="291" t="s">
        <v>8</v>
      </c>
      <c r="C17" s="291" t="s">
        <v>24</v>
      </c>
      <c r="D17" s="474"/>
      <c r="E17" s="483"/>
      <c r="F17" s="498" t="s">
        <v>293</v>
      </c>
      <c r="G17" s="6">
        <v>56860</v>
      </c>
      <c r="H17" s="498" t="s">
        <v>292</v>
      </c>
      <c r="I17" s="14">
        <v>2843</v>
      </c>
      <c r="J17" s="14"/>
      <c r="K17" s="6">
        <v>6000</v>
      </c>
      <c r="L17" s="6">
        <v>16822</v>
      </c>
      <c r="M17" s="3"/>
      <c r="N17" s="6"/>
      <c r="O17" s="3"/>
      <c r="P17" s="6"/>
      <c r="Q17" s="341">
        <f t="shared" si="0"/>
        <v>82525</v>
      </c>
      <c r="R17" s="342" t="s">
        <v>34</v>
      </c>
    </row>
    <row r="18" spans="1:18" s="377" customFormat="1" ht="24" customHeight="1" outlineLevel="2">
      <c r="A18" s="343">
        <v>12</v>
      </c>
      <c r="B18" s="371"/>
      <c r="C18" s="371" t="s">
        <v>120</v>
      </c>
      <c r="D18" s="476"/>
      <c r="E18" s="485"/>
      <c r="F18" s="500" t="s">
        <v>293</v>
      </c>
      <c r="G18" s="372">
        <v>20480</v>
      </c>
      <c r="H18" s="374"/>
      <c r="I18" s="373"/>
      <c r="J18" s="373"/>
      <c r="K18" s="372"/>
      <c r="L18" s="372"/>
      <c r="M18" s="374"/>
      <c r="N18" s="372"/>
      <c r="O18" s="374"/>
      <c r="P18" s="372"/>
      <c r="Q18" s="345">
        <f t="shared" si="0"/>
        <v>20480</v>
      </c>
      <c r="R18" s="375" t="s">
        <v>180</v>
      </c>
    </row>
    <row r="19" spans="1:18" s="349" customFormat="1" ht="24" customHeight="1" outlineLevel="2">
      <c r="A19" s="292">
        <v>13</v>
      </c>
      <c r="B19" s="293"/>
      <c r="C19" s="293" t="s">
        <v>122</v>
      </c>
      <c r="D19" s="475"/>
      <c r="E19" s="484"/>
      <c r="F19" s="499" t="s">
        <v>293</v>
      </c>
      <c r="G19" s="8">
        <v>28280</v>
      </c>
      <c r="H19" s="499" t="s">
        <v>292</v>
      </c>
      <c r="I19" s="16"/>
      <c r="J19" s="16">
        <v>848.4</v>
      </c>
      <c r="K19" s="8"/>
      <c r="L19" s="8"/>
      <c r="M19" s="2"/>
      <c r="N19" s="8"/>
      <c r="O19" s="2"/>
      <c r="P19" s="8"/>
      <c r="Q19" s="347">
        <f t="shared" si="0"/>
        <v>29128.4</v>
      </c>
      <c r="R19" s="348" t="s">
        <v>181</v>
      </c>
    </row>
    <row r="20" spans="1:18" s="349" customFormat="1" ht="24" customHeight="1" outlineLevel="2">
      <c r="A20" s="153">
        <v>14</v>
      </c>
      <c r="B20" s="144" t="s">
        <v>0</v>
      </c>
      <c r="C20" s="144" t="s">
        <v>132</v>
      </c>
      <c r="D20" s="478"/>
      <c r="E20" s="487"/>
      <c r="F20" s="495" t="s">
        <v>293</v>
      </c>
      <c r="G20" s="9">
        <v>30520</v>
      </c>
      <c r="H20" s="495" t="s">
        <v>292</v>
      </c>
      <c r="I20" s="105"/>
      <c r="J20" s="105">
        <v>915.6</v>
      </c>
      <c r="K20" s="9"/>
      <c r="L20" s="9"/>
      <c r="M20" s="4"/>
      <c r="N20" s="9"/>
      <c r="O20" s="4"/>
      <c r="P20" s="9"/>
      <c r="Q20" s="339">
        <f t="shared" si="0"/>
        <v>31435.6</v>
      </c>
      <c r="R20" s="340" t="s">
        <v>35</v>
      </c>
    </row>
    <row r="21" spans="1:18" ht="24" customHeight="1" outlineLevel="2">
      <c r="A21" s="170">
        <v>15</v>
      </c>
      <c r="B21" s="291" t="s">
        <v>12</v>
      </c>
      <c r="C21" s="291" t="s">
        <v>99</v>
      </c>
      <c r="D21" s="474" t="s">
        <v>284</v>
      </c>
      <c r="E21" s="483">
        <v>18288.92</v>
      </c>
      <c r="F21" s="498" t="s">
        <v>293</v>
      </c>
      <c r="G21" s="6">
        <v>48380</v>
      </c>
      <c r="H21" s="498" t="s">
        <v>292</v>
      </c>
      <c r="I21" s="14"/>
      <c r="J21" s="14">
        <v>1451.4</v>
      </c>
      <c r="K21" s="6"/>
      <c r="L21" s="6">
        <v>1738</v>
      </c>
      <c r="M21" s="3"/>
      <c r="N21" s="6"/>
      <c r="O21" s="3"/>
      <c r="P21" s="6"/>
      <c r="Q21" s="341">
        <f t="shared" si="0"/>
        <v>69858.31999999999</v>
      </c>
      <c r="R21" s="342" t="s">
        <v>182</v>
      </c>
    </row>
    <row r="22" spans="1:18" s="376" customFormat="1" ht="24" customHeight="1" outlineLevel="2">
      <c r="A22" s="292">
        <v>16</v>
      </c>
      <c r="B22" s="378"/>
      <c r="C22" s="378" t="s">
        <v>1</v>
      </c>
      <c r="D22" s="479"/>
      <c r="E22" s="488"/>
      <c r="F22" s="499" t="s">
        <v>293</v>
      </c>
      <c r="G22" s="294">
        <v>25120</v>
      </c>
      <c r="H22" s="499" t="s">
        <v>292</v>
      </c>
      <c r="I22" s="379"/>
      <c r="J22" s="379">
        <v>753.6</v>
      </c>
      <c r="K22" s="294"/>
      <c r="L22" s="294"/>
      <c r="M22" s="380"/>
      <c r="N22" s="294"/>
      <c r="O22" s="380"/>
      <c r="P22" s="294"/>
      <c r="Q22" s="347">
        <f t="shared" si="0"/>
        <v>25873.6</v>
      </c>
      <c r="R22" s="381" t="s">
        <v>36</v>
      </c>
    </row>
    <row r="23" spans="1:18" s="349" customFormat="1" ht="24" customHeight="1" outlineLevel="2">
      <c r="A23" s="153">
        <v>17</v>
      </c>
      <c r="B23" s="144" t="s">
        <v>289</v>
      </c>
      <c r="C23" s="144" t="s">
        <v>290</v>
      </c>
      <c r="D23" s="478" t="s">
        <v>284</v>
      </c>
      <c r="E23" s="487">
        <v>17271.2</v>
      </c>
      <c r="F23" s="4"/>
      <c r="G23" s="9"/>
      <c r="H23" s="4"/>
      <c r="I23" s="105"/>
      <c r="J23" s="105"/>
      <c r="K23" s="9"/>
      <c r="L23" s="9"/>
      <c r="M23" s="4"/>
      <c r="N23" s="9"/>
      <c r="O23" s="4"/>
      <c r="P23" s="9"/>
      <c r="Q23" s="339">
        <f t="shared" si="0"/>
        <v>17271.2</v>
      </c>
      <c r="R23" s="386" t="s">
        <v>291</v>
      </c>
    </row>
    <row r="24" spans="1:18" ht="24" customHeight="1" outlineLevel="2">
      <c r="A24" s="170">
        <v>18</v>
      </c>
      <c r="B24" s="291" t="s">
        <v>10</v>
      </c>
      <c r="C24" s="291" t="s">
        <v>20</v>
      </c>
      <c r="D24" s="474"/>
      <c r="E24" s="483"/>
      <c r="F24" s="3"/>
      <c r="G24" s="6"/>
      <c r="H24" s="3"/>
      <c r="I24" s="14"/>
      <c r="J24" s="14"/>
      <c r="K24" s="6"/>
      <c r="L24" s="6"/>
      <c r="M24" s="3" t="s">
        <v>295</v>
      </c>
      <c r="N24" s="6">
        <v>41960</v>
      </c>
      <c r="O24" s="3" t="s">
        <v>294</v>
      </c>
      <c r="P24" s="6">
        <v>15090</v>
      </c>
      <c r="Q24" s="341">
        <f t="shared" si="0"/>
        <v>57050</v>
      </c>
      <c r="R24" s="342" t="s">
        <v>37</v>
      </c>
    </row>
    <row r="25" spans="1:18" ht="24" customHeight="1" outlineLevel="2">
      <c r="A25" s="292">
        <v>19</v>
      </c>
      <c r="B25" s="293"/>
      <c r="C25" s="293" t="s">
        <v>83</v>
      </c>
      <c r="D25" s="475"/>
      <c r="E25" s="484"/>
      <c r="F25" s="499" t="s">
        <v>293</v>
      </c>
      <c r="G25" s="8">
        <v>30520</v>
      </c>
      <c r="H25" s="499" t="s">
        <v>292</v>
      </c>
      <c r="I25" s="16"/>
      <c r="J25" s="16">
        <v>915.6</v>
      </c>
      <c r="K25" s="8"/>
      <c r="L25" s="8"/>
      <c r="M25" s="2"/>
      <c r="N25" s="8"/>
      <c r="O25" s="2"/>
      <c r="P25" s="8"/>
      <c r="Q25" s="347">
        <f t="shared" si="0"/>
        <v>31435.6</v>
      </c>
      <c r="R25" s="348" t="s">
        <v>296</v>
      </c>
    </row>
    <row r="26" spans="1:18" s="376" customFormat="1" ht="24" customHeight="1" outlineLevel="2">
      <c r="A26" s="153">
        <v>20</v>
      </c>
      <c r="B26" s="382" t="s">
        <v>135</v>
      </c>
      <c r="C26" s="383" t="s">
        <v>136</v>
      </c>
      <c r="D26" s="480"/>
      <c r="E26" s="489"/>
      <c r="F26" s="495" t="s">
        <v>293</v>
      </c>
      <c r="G26" s="361">
        <v>50180</v>
      </c>
      <c r="H26" s="495" t="s">
        <v>292</v>
      </c>
      <c r="I26" s="385"/>
      <c r="J26" s="385">
        <v>1505.4</v>
      </c>
      <c r="K26" s="361"/>
      <c r="L26" s="361">
        <v>777</v>
      </c>
      <c r="M26" s="384"/>
      <c r="N26" s="361"/>
      <c r="O26" s="384"/>
      <c r="P26" s="361"/>
      <c r="Q26" s="339">
        <f t="shared" si="0"/>
        <v>52462.4</v>
      </c>
      <c r="R26" s="386" t="s">
        <v>183</v>
      </c>
    </row>
    <row r="27" spans="1:18" s="376" customFormat="1" ht="24" customHeight="1" outlineLevel="2">
      <c r="A27" s="153">
        <v>21</v>
      </c>
      <c r="B27" s="383" t="s">
        <v>9</v>
      </c>
      <c r="C27" s="383" t="s">
        <v>101</v>
      </c>
      <c r="D27" s="480" t="s">
        <v>284</v>
      </c>
      <c r="E27" s="489">
        <v>65403.1</v>
      </c>
      <c r="F27" s="495" t="s">
        <v>293</v>
      </c>
      <c r="G27" s="361">
        <v>121420</v>
      </c>
      <c r="H27" s="495" t="s">
        <v>292</v>
      </c>
      <c r="I27" s="385">
        <v>4764</v>
      </c>
      <c r="J27" s="385">
        <v>784.2</v>
      </c>
      <c r="K27" s="361">
        <v>6000</v>
      </c>
      <c r="L27" s="360"/>
      <c r="M27" s="384"/>
      <c r="N27" s="361"/>
      <c r="O27" s="384"/>
      <c r="P27" s="361"/>
      <c r="Q27" s="339">
        <f t="shared" si="0"/>
        <v>198371.30000000002</v>
      </c>
      <c r="R27" s="386" t="s">
        <v>38</v>
      </c>
    </row>
    <row r="28" spans="1:18" ht="24" customHeight="1" outlineLevel="2">
      <c r="A28" s="170">
        <v>22</v>
      </c>
      <c r="B28" s="291" t="s">
        <v>9</v>
      </c>
      <c r="C28" s="291" t="s">
        <v>66</v>
      </c>
      <c r="D28" s="474"/>
      <c r="E28" s="483"/>
      <c r="F28" s="498" t="s">
        <v>293</v>
      </c>
      <c r="G28" s="6">
        <v>51320</v>
      </c>
      <c r="H28" s="498" t="s">
        <v>292</v>
      </c>
      <c r="I28" s="14">
        <v>2566</v>
      </c>
      <c r="J28" s="14"/>
      <c r="K28" s="6">
        <v>6000</v>
      </c>
      <c r="L28" s="6">
        <v>115</v>
      </c>
      <c r="M28" s="3"/>
      <c r="N28" s="6"/>
      <c r="O28" s="3"/>
      <c r="P28" s="6"/>
      <c r="Q28" s="341">
        <f t="shared" si="0"/>
        <v>60001</v>
      </c>
      <c r="R28" s="356" t="s">
        <v>67</v>
      </c>
    </row>
    <row r="29" spans="1:18" ht="24" customHeight="1" outlineLevel="2">
      <c r="A29" s="343">
        <v>23</v>
      </c>
      <c r="B29" s="344"/>
      <c r="C29" s="344" t="s">
        <v>106</v>
      </c>
      <c r="D29" s="477"/>
      <c r="E29" s="486"/>
      <c r="F29" s="500" t="s">
        <v>293</v>
      </c>
      <c r="G29" s="7">
        <v>37410</v>
      </c>
      <c r="H29" s="500" t="s">
        <v>292</v>
      </c>
      <c r="I29" s="15"/>
      <c r="J29" s="15">
        <v>1100.4</v>
      </c>
      <c r="K29" s="7"/>
      <c r="L29" s="7"/>
      <c r="M29" s="1"/>
      <c r="N29" s="7"/>
      <c r="O29" s="1"/>
      <c r="P29" s="7"/>
      <c r="Q29" s="345">
        <f t="shared" si="0"/>
        <v>38510.4</v>
      </c>
      <c r="R29" s="346" t="s">
        <v>184</v>
      </c>
    </row>
    <row r="30" spans="1:18" s="376" customFormat="1" ht="24" customHeight="1" outlineLevel="2">
      <c r="A30" s="343">
        <v>24</v>
      </c>
      <c r="B30" s="371"/>
      <c r="C30" s="371" t="s">
        <v>19</v>
      </c>
      <c r="D30" s="476" t="s">
        <v>284</v>
      </c>
      <c r="E30" s="485">
        <v>13659.88</v>
      </c>
      <c r="F30" s="500" t="s">
        <v>293</v>
      </c>
      <c r="G30" s="372">
        <v>29280</v>
      </c>
      <c r="H30" s="500" t="s">
        <v>292</v>
      </c>
      <c r="I30" s="373"/>
      <c r="J30" s="373">
        <v>878.4</v>
      </c>
      <c r="K30" s="372"/>
      <c r="L30" s="372"/>
      <c r="M30" s="374"/>
      <c r="N30" s="372"/>
      <c r="O30" s="374"/>
      <c r="P30" s="372"/>
      <c r="Q30" s="345">
        <f t="shared" si="0"/>
        <v>43818.28</v>
      </c>
      <c r="R30" s="375" t="s">
        <v>39</v>
      </c>
    </row>
    <row r="31" spans="1:18" ht="24" customHeight="1" outlineLevel="2">
      <c r="A31" s="343">
        <v>25</v>
      </c>
      <c r="B31" s="344"/>
      <c r="C31" s="344" t="s">
        <v>84</v>
      </c>
      <c r="D31" s="477"/>
      <c r="E31" s="486"/>
      <c r="F31" s="500" t="s">
        <v>293</v>
      </c>
      <c r="G31" s="7">
        <v>36770</v>
      </c>
      <c r="H31" s="500" t="s">
        <v>292</v>
      </c>
      <c r="I31" s="15"/>
      <c r="J31" s="15">
        <v>1100.4</v>
      </c>
      <c r="K31" s="7"/>
      <c r="L31" s="7">
        <v>1300</v>
      </c>
      <c r="M31" s="1"/>
      <c r="N31" s="7"/>
      <c r="O31" s="1"/>
      <c r="P31" s="7"/>
      <c r="Q31" s="345">
        <f t="shared" si="0"/>
        <v>39170.4</v>
      </c>
      <c r="R31" s="346" t="s">
        <v>40</v>
      </c>
    </row>
    <row r="32" spans="1:18" ht="24" customHeight="1" outlineLevel="2">
      <c r="A32" s="343">
        <v>26</v>
      </c>
      <c r="B32" s="344"/>
      <c r="C32" s="344" t="s">
        <v>110</v>
      </c>
      <c r="D32" s="477"/>
      <c r="E32" s="486"/>
      <c r="F32" s="500" t="s">
        <v>293</v>
      </c>
      <c r="G32" s="7">
        <v>32060</v>
      </c>
      <c r="H32" s="500" t="s">
        <v>292</v>
      </c>
      <c r="I32" s="15"/>
      <c r="J32" s="15">
        <v>961.8</v>
      </c>
      <c r="K32" s="7"/>
      <c r="L32" s="7"/>
      <c r="M32" s="1"/>
      <c r="N32" s="7"/>
      <c r="O32" s="1"/>
      <c r="P32" s="7"/>
      <c r="Q32" s="345">
        <f t="shared" si="0"/>
        <v>33021.8</v>
      </c>
      <c r="R32" s="346" t="s">
        <v>185</v>
      </c>
    </row>
    <row r="33" spans="1:18" ht="24" customHeight="1" outlineLevel="2">
      <c r="A33" s="343">
        <v>27</v>
      </c>
      <c r="B33" s="344"/>
      <c r="C33" s="344" t="s">
        <v>104</v>
      </c>
      <c r="D33" s="477" t="s">
        <v>284</v>
      </c>
      <c r="E33" s="486">
        <v>36131.44</v>
      </c>
      <c r="F33" s="500" t="s">
        <v>293</v>
      </c>
      <c r="G33" s="7">
        <v>37410</v>
      </c>
      <c r="H33" s="500" t="s">
        <v>292</v>
      </c>
      <c r="I33" s="15"/>
      <c r="J33" s="15">
        <v>1100.4</v>
      </c>
      <c r="K33" s="7"/>
      <c r="L33" s="7"/>
      <c r="M33" s="1"/>
      <c r="N33" s="7"/>
      <c r="O33" s="1"/>
      <c r="P33" s="7"/>
      <c r="Q33" s="345">
        <f t="shared" si="0"/>
        <v>74641.84</v>
      </c>
      <c r="R33" s="346" t="s">
        <v>41</v>
      </c>
    </row>
    <row r="34" spans="1:18" ht="24" customHeight="1" outlineLevel="2">
      <c r="A34" s="343">
        <v>28</v>
      </c>
      <c r="B34" s="344"/>
      <c r="C34" s="344" t="s">
        <v>108</v>
      </c>
      <c r="D34" s="477" t="s">
        <v>284</v>
      </c>
      <c r="E34" s="486">
        <v>32093.54</v>
      </c>
      <c r="F34" s="500" t="s">
        <v>293</v>
      </c>
      <c r="G34" s="7">
        <v>30520</v>
      </c>
      <c r="H34" s="1"/>
      <c r="I34" s="15"/>
      <c r="J34" s="15"/>
      <c r="K34" s="7"/>
      <c r="L34" s="7"/>
      <c r="M34" s="1"/>
      <c r="N34" s="7"/>
      <c r="O34" s="1"/>
      <c r="P34" s="7"/>
      <c r="Q34" s="345">
        <f t="shared" si="0"/>
        <v>62613.54</v>
      </c>
      <c r="R34" s="346" t="s">
        <v>42</v>
      </c>
    </row>
    <row r="35" spans="1:18" ht="24" customHeight="1" outlineLevel="2">
      <c r="A35" s="343">
        <v>29</v>
      </c>
      <c r="B35" s="344"/>
      <c r="C35" s="344" t="s">
        <v>283</v>
      </c>
      <c r="D35" s="477" t="s">
        <v>284</v>
      </c>
      <c r="E35" s="486">
        <v>22968.7</v>
      </c>
      <c r="F35" s="1"/>
      <c r="G35" s="7"/>
      <c r="H35" s="1"/>
      <c r="I35" s="15"/>
      <c r="J35" s="15"/>
      <c r="K35" s="7"/>
      <c r="L35" s="7"/>
      <c r="M35" s="1"/>
      <c r="N35" s="7"/>
      <c r="O35" s="1"/>
      <c r="P35" s="7"/>
      <c r="Q35" s="345">
        <f t="shared" si="0"/>
        <v>22968.7</v>
      </c>
      <c r="R35" s="502" t="s">
        <v>282</v>
      </c>
    </row>
    <row r="36" spans="1:18" ht="24" customHeight="1" outlineLevel="2">
      <c r="A36" s="343">
        <v>30</v>
      </c>
      <c r="B36" s="344"/>
      <c r="C36" s="344" t="s">
        <v>285</v>
      </c>
      <c r="D36" s="477" t="s">
        <v>284</v>
      </c>
      <c r="E36" s="486">
        <v>31182.02</v>
      </c>
      <c r="F36" s="1"/>
      <c r="G36" s="7"/>
      <c r="H36" s="1"/>
      <c r="I36" s="15"/>
      <c r="J36" s="15"/>
      <c r="K36" s="7"/>
      <c r="L36" s="7"/>
      <c r="M36" s="1"/>
      <c r="N36" s="7"/>
      <c r="O36" s="1"/>
      <c r="P36" s="7"/>
      <c r="Q36" s="345">
        <f t="shared" si="0"/>
        <v>31182.02</v>
      </c>
      <c r="R36" s="375" t="s">
        <v>286</v>
      </c>
    </row>
    <row r="37" spans="1:18" ht="24" customHeight="1" outlineLevel="2">
      <c r="A37" s="292">
        <v>31</v>
      </c>
      <c r="B37" s="293"/>
      <c r="C37" s="293" t="s">
        <v>287</v>
      </c>
      <c r="D37" s="475" t="s">
        <v>284</v>
      </c>
      <c r="E37" s="484">
        <v>16659.24</v>
      </c>
      <c r="F37" s="2"/>
      <c r="G37" s="8"/>
      <c r="H37" s="2"/>
      <c r="I37" s="16"/>
      <c r="J37" s="16"/>
      <c r="K37" s="8"/>
      <c r="L37" s="8"/>
      <c r="M37" s="2"/>
      <c r="N37" s="8"/>
      <c r="O37" s="2"/>
      <c r="P37" s="8"/>
      <c r="Q37" s="347">
        <f t="shared" si="0"/>
        <v>16659.24</v>
      </c>
      <c r="R37" s="381" t="s">
        <v>288</v>
      </c>
    </row>
    <row r="38" spans="1:18" ht="24" customHeight="1" outlineLevel="2">
      <c r="A38" s="170">
        <v>32</v>
      </c>
      <c r="B38" s="291" t="s">
        <v>7</v>
      </c>
      <c r="C38" s="291" t="s">
        <v>126</v>
      </c>
      <c r="D38" s="474"/>
      <c r="E38" s="483"/>
      <c r="F38" s="498" t="s">
        <v>293</v>
      </c>
      <c r="G38" s="6">
        <v>32060</v>
      </c>
      <c r="H38" s="498" t="s">
        <v>292</v>
      </c>
      <c r="I38" s="14"/>
      <c r="J38" s="14">
        <v>961.8</v>
      </c>
      <c r="K38" s="6"/>
      <c r="L38" s="6"/>
      <c r="M38" s="3"/>
      <c r="N38" s="6"/>
      <c r="O38" s="3"/>
      <c r="P38" s="6"/>
      <c r="Q38" s="341">
        <f t="shared" si="0"/>
        <v>33021.8</v>
      </c>
      <c r="R38" s="342" t="s">
        <v>186</v>
      </c>
    </row>
    <row r="39" spans="1:18" ht="24" customHeight="1" outlineLevel="2">
      <c r="A39" s="343">
        <v>33</v>
      </c>
      <c r="B39" s="344"/>
      <c r="C39" s="344" t="s">
        <v>95</v>
      </c>
      <c r="D39" s="477"/>
      <c r="E39" s="486"/>
      <c r="F39" s="500" t="s">
        <v>293</v>
      </c>
      <c r="G39" s="7">
        <v>26620</v>
      </c>
      <c r="H39" s="500" t="s">
        <v>292</v>
      </c>
      <c r="I39" s="15"/>
      <c r="J39" s="15">
        <v>798.6</v>
      </c>
      <c r="K39" s="7"/>
      <c r="L39" s="7">
        <v>725</v>
      </c>
      <c r="M39" s="1"/>
      <c r="N39" s="7"/>
      <c r="O39" s="1"/>
      <c r="P39" s="7"/>
      <c r="Q39" s="345">
        <f t="shared" si="0"/>
        <v>28143.6</v>
      </c>
      <c r="R39" s="346" t="s">
        <v>187</v>
      </c>
    </row>
    <row r="40" spans="1:18" ht="24" customHeight="1" outlineLevel="2">
      <c r="A40" s="343">
        <v>34</v>
      </c>
      <c r="B40" s="344"/>
      <c r="C40" s="344" t="s">
        <v>124</v>
      </c>
      <c r="D40" s="477"/>
      <c r="E40" s="486"/>
      <c r="F40" s="500" t="s">
        <v>293</v>
      </c>
      <c r="G40" s="7">
        <v>21280</v>
      </c>
      <c r="H40" s="500" t="s">
        <v>292</v>
      </c>
      <c r="I40" s="15"/>
      <c r="J40" s="15">
        <v>638.4</v>
      </c>
      <c r="K40" s="7"/>
      <c r="L40" s="7"/>
      <c r="M40" s="1"/>
      <c r="N40" s="7"/>
      <c r="O40" s="1"/>
      <c r="P40" s="7"/>
      <c r="Q40" s="345">
        <f t="shared" si="0"/>
        <v>21918.4</v>
      </c>
      <c r="R40" s="346" t="s">
        <v>188</v>
      </c>
    </row>
    <row r="41" spans="1:18" ht="24" customHeight="1" outlineLevel="2">
      <c r="A41" s="292">
        <v>35</v>
      </c>
      <c r="B41" s="293"/>
      <c r="C41" s="293" t="s">
        <v>69</v>
      </c>
      <c r="D41" s="475"/>
      <c r="E41" s="484"/>
      <c r="F41" s="2"/>
      <c r="G41" s="8"/>
      <c r="H41" s="2"/>
      <c r="I41" s="16"/>
      <c r="J41" s="16"/>
      <c r="K41" s="8"/>
      <c r="L41" s="8"/>
      <c r="M41" s="2" t="s">
        <v>295</v>
      </c>
      <c r="N41" s="151">
        <v>268492.89</v>
      </c>
      <c r="O41" s="2" t="s">
        <v>294</v>
      </c>
      <c r="P41" s="8">
        <v>2620</v>
      </c>
      <c r="Q41" s="347">
        <f t="shared" si="0"/>
        <v>271112.89</v>
      </c>
      <c r="R41" s="381" t="s">
        <v>72</v>
      </c>
    </row>
    <row r="42" spans="1:18" s="353" customFormat="1" ht="24" customHeight="1" outlineLevel="1">
      <c r="A42" s="350"/>
      <c r="B42" s="539" t="s">
        <v>43</v>
      </c>
      <c r="C42" s="539"/>
      <c r="D42" s="492"/>
      <c r="E42" s="493">
        <f>SUM(E7:E41)</f>
        <v>253658.04</v>
      </c>
      <c r="F42" s="540">
        <f>SUM(G7:G41)</f>
        <v>986644</v>
      </c>
      <c r="G42" s="540"/>
      <c r="H42" s="540">
        <f>SUM(I7:I41)</f>
        <v>12292</v>
      </c>
      <c r="I42" s="540"/>
      <c r="J42" s="339">
        <f aca="true" t="shared" si="1" ref="J42:Q42">SUM(J7:J41)</f>
        <v>19834.8</v>
      </c>
      <c r="K42" s="351">
        <f t="shared" si="1"/>
        <v>24000</v>
      </c>
      <c r="L42" s="351">
        <f t="shared" si="1"/>
        <v>41297</v>
      </c>
      <c r="M42" s="339">
        <f t="shared" si="1"/>
        <v>0</v>
      </c>
      <c r="N42" s="339">
        <f t="shared" si="1"/>
        <v>1119828.21</v>
      </c>
      <c r="O42" s="339">
        <f t="shared" si="1"/>
        <v>0</v>
      </c>
      <c r="P42" s="351">
        <f t="shared" si="1"/>
        <v>47499</v>
      </c>
      <c r="Q42" s="339">
        <f t="shared" si="1"/>
        <v>2505053.0500000003</v>
      </c>
      <c r="R42" s="352"/>
    </row>
  </sheetData>
  <sheetProtection password="CC71" sheet="1" objects="1" scenarios="1" selectLockedCells="1" selectUnlockedCells="1"/>
  <mergeCells count="17">
    <mergeCell ref="B42:C42"/>
    <mergeCell ref="F42:G42"/>
    <mergeCell ref="H42:I42"/>
    <mergeCell ref="B4:B6"/>
    <mergeCell ref="C4:C6"/>
    <mergeCell ref="F5:G6"/>
    <mergeCell ref="H5:L5"/>
    <mergeCell ref="D5:E6"/>
    <mergeCell ref="A1:R1"/>
    <mergeCell ref="A4:A6"/>
    <mergeCell ref="M4:P4"/>
    <mergeCell ref="Q4:Q6"/>
    <mergeCell ref="R4:R6"/>
    <mergeCell ref="M5:N6"/>
    <mergeCell ref="O5:P6"/>
    <mergeCell ref="H6:I6"/>
    <mergeCell ref="D4:L4"/>
  </mergeCells>
  <printOptions/>
  <pageMargins left="0.16" right="0.16" top="0.51" bottom="0.16" header="0.26" footer="0.16"/>
  <pageSetup horizontalDpi="600" verticalDpi="600" orientation="landscape" paperSize="9" scale="98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BA47"/>
  <sheetViews>
    <sheetView view="pageBreakPreview" zoomScale="80" zoomScaleSheetLayoutView="80" workbookViewId="0" topLeftCell="A1">
      <pane ySplit="5" topLeftCell="BM6" activePane="bottomLeft" state="frozen"/>
      <selection pane="topLeft" activeCell="A1" sqref="A1"/>
      <selection pane="bottomLeft" activeCell="Y1" sqref="Y1"/>
    </sheetView>
  </sheetViews>
  <sheetFormatPr defaultColWidth="9.140625" defaultRowHeight="21.75"/>
  <cols>
    <col min="1" max="1" width="2.57421875" style="86" customWidth="1"/>
    <col min="2" max="2" width="6.421875" style="35" customWidth="1"/>
    <col min="3" max="3" width="11.8515625" style="35" customWidth="1"/>
    <col min="4" max="4" width="17.57421875" style="87" customWidth="1"/>
    <col min="5" max="5" width="13.7109375" style="85" customWidth="1"/>
    <col min="6" max="6" width="7.00390625" style="85" customWidth="1"/>
    <col min="7" max="7" width="7.28125" style="85" customWidth="1"/>
    <col min="8" max="8" width="6.8515625" style="89" customWidth="1"/>
    <col min="9" max="9" width="6.8515625" style="434" customWidth="1"/>
    <col min="10" max="10" width="8.421875" style="252" customWidth="1"/>
    <col min="11" max="11" width="7.00390625" style="24" customWidth="1"/>
    <col min="12" max="12" width="2.28125" style="100" customWidth="1"/>
    <col min="13" max="13" width="4.8515625" style="101" customWidth="1"/>
    <col min="14" max="14" width="7.7109375" style="90" customWidth="1"/>
    <col min="15" max="15" width="6.421875" style="264" customWidth="1"/>
    <col min="16" max="16" width="6.8515625" style="102" customWidth="1"/>
    <col min="17" max="17" width="2.421875" style="103" customWidth="1"/>
    <col min="18" max="18" width="5.8515625" style="104" customWidth="1"/>
    <col min="19" max="19" width="5.57421875" style="94" customWidth="1"/>
    <col min="20" max="20" width="5.8515625" style="273" customWidth="1"/>
    <col min="21" max="21" width="4.7109375" style="94" customWidth="1"/>
    <col min="22" max="22" width="5.57421875" style="104" customWidth="1"/>
    <col min="23" max="23" width="6.140625" style="273" customWidth="1"/>
    <col min="24" max="24" width="10.28125" style="99" customWidth="1"/>
    <col min="25" max="25" width="2.7109375" style="72" customWidth="1"/>
    <col min="26" max="29" width="5.8515625" style="72" customWidth="1"/>
    <col min="30" max="30" width="6.8515625" style="72" customWidth="1"/>
    <col min="31" max="31" width="5.7109375" style="72" customWidth="1"/>
    <col min="32" max="32" width="6.421875" style="72" customWidth="1"/>
    <col min="33" max="33" width="7.00390625" style="73" customWidth="1"/>
    <col min="34" max="34" width="8.00390625" style="73" customWidth="1"/>
    <col min="35" max="36" width="5.140625" style="72" customWidth="1"/>
    <col min="37" max="37" width="6.00390625" style="72" customWidth="1"/>
    <col min="38" max="38" width="7.7109375" style="70" customWidth="1"/>
    <col min="39" max="53" width="9.140625" style="70" customWidth="1"/>
    <col min="54" max="16384" width="9.140625" style="71" customWidth="1"/>
  </cols>
  <sheetData>
    <row r="1" spans="1:37" ht="24.75" customHeight="1">
      <c r="A1" s="508" t="s">
        <v>102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ht="24.75" customHeight="1">
      <c r="A2" s="508" t="s">
        <v>242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24" ht="24.75" customHeight="1">
      <c r="A3" s="504" t="s">
        <v>197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</row>
    <row r="4" spans="1:38" ht="27.75" customHeight="1">
      <c r="A4" s="547" t="s">
        <v>11</v>
      </c>
      <c r="B4" s="547" t="s">
        <v>5</v>
      </c>
      <c r="C4" s="549" t="s">
        <v>6</v>
      </c>
      <c r="D4" s="547" t="s">
        <v>16</v>
      </c>
      <c r="E4" s="547" t="s">
        <v>17</v>
      </c>
      <c r="F4" s="554" t="s">
        <v>44</v>
      </c>
      <c r="G4" s="555"/>
      <c r="H4" s="555"/>
      <c r="I4" s="555"/>
      <c r="J4" s="555"/>
      <c r="K4" s="556"/>
      <c r="L4" s="506" t="s">
        <v>45</v>
      </c>
      <c r="M4" s="503"/>
      <c r="N4" s="503"/>
      <c r="O4" s="448"/>
      <c r="P4" s="449" t="s">
        <v>46</v>
      </c>
      <c r="Q4" s="544"/>
      <c r="R4" s="544"/>
      <c r="S4" s="544"/>
      <c r="T4" s="545"/>
      <c r="U4" s="449" t="s">
        <v>18</v>
      </c>
      <c r="V4" s="544"/>
      <c r="W4" s="545"/>
      <c r="X4" s="546" t="s">
        <v>15</v>
      </c>
      <c r="AD4" s="552"/>
      <c r="AE4" s="552"/>
      <c r="AF4" s="552"/>
      <c r="AG4" s="552"/>
      <c r="AH4" s="552"/>
      <c r="AI4" s="552"/>
      <c r="AJ4" s="552"/>
      <c r="AK4" s="552"/>
      <c r="AL4" s="551"/>
    </row>
    <row r="5" spans="1:53" ht="33" customHeight="1">
      <c r="A5" s="548"/>
      <c r="B5" s="548"/>
      <c r="C5" s="550"/>
      <c r="D5" s="548"/>
      <c r="E5" s="548"/>
      <c r="F5" s="253" t="s">
        <v>47</v>
      </c>
      <c r="G5" s="152" t="s">
        <v>68</v>
      </c>
      <c r="H5" s="254" t="s">
        <v>141</v>
      </c>
      <c r="I5" s="426" t="s">
        <v>195</v>
      </c>
      <c r="J5" s="92" t="s">
        <v>243</v>
      </c>
      <c r="K5" s="152" t="s">
        <v>244</v>
      </c>
      <c r="L5" s="232" t="s">
        <v>50</v>
      </c>
      <c r="M5" s="233" t="s">
        <v>51</v>
      </c>
      <c r="N5" s="234" t="s">
        <v>48</v>
      </c>
      <c r="O5" s="235" t="s">
        <v>49</v>
      </c>
      <c r="P5" s="236" t="s">
        <v>52</v>
      </c>
      <c r="Q5" s="237" t="s">
        <v>50</v>
      </c>
      <c r="R5" s="238" t="s">
        <v>51</v>
      </c>
      <c r="S5" s="239" t="s">
        <v>48</v>
      </c>
      <c r="T5" s="240" t="s">
        <v>49</v>
      </c>
      <c r="U5" s="241" t="s">
        <v>51</v>
      </c>
      <c r="V5" s="242" t="s">
        <v>48</v>
      </c>
      <c r="W5" s="243" t="s">
        <v>49</v>
      </c>
      <c r="X5" s="546"/>
      <c r="Y5" s="70"/>
      <c r="Z5" s="70"/>
      <c r="AA5" s="70"/>
      <c r="AB5" s="70"/>
      <c r="AC5" s="70"/>
      <c r="AD5" s="74"/>
      <c r="AE5" s="74"/>
      <c r="AF5" s="75"/>
      <c r="AG5" s="76"/>
      <c r="AH5" s="75"/>
      <c r="AI5" s="74"/>
      <c r="AJ5" s="552"/>
      <c r="AK5" s="552"/>
      <c r="AL5" s="551"/>
      <c r="AM5" s="74"/>
      <c r="AN5" s="74"/>
      <c r="AO5" s="74"/>
      <c r="AP5" s="74"/>
      <c r="AQ5" s="74"/>
      <c r="AR5" s="74"/>
      <c r="AS5" s="74"/>
      <c r="AV5" s="77"/>
      <c r="AW5" s="78"/>
      <c r="AX5" s="77"/>
      <c r="AY5" s="77"/>
      <c r="AZ5" s="77"/>
      <c r="BA5" s="77"/>
    </row>
    <row r="6" spans="1:53" s="70" customFormat="1" ht="24.75" customHeight="1">
      <c r="A6" s="116">
        <v>1</v>
      </c>
      <c r="B6" s="118" t="s">
        <v>9</v>
      </c>
      <c r="C6" s="118" t="s">
        <v>101</v>
      </c>
      <c r="D6" s="117" t="s">
        <v>77</v>
      </c>
      <c r="E6" s="118" t="s">
        <v>78</v>
      </c>
      <c r="F6" s="174">
        <v>21820</v>
      </c>
      <c r="G6" s="244">
        <v>22250</v>
      </c>
      <c r="H6" s="122">
        <v>23370</v>
      </c>
      <c r="I6" s="427">
        <v>24270</v>
      </c>
      <c r="J6" s="244">
        <f>I6*2</f>
        <v>48540</v>
      </c>
      <c r="K6" s="174"/>
      <c r="L6" s="175"/>
      <c r="M6" s="122"/>
      <c r="N6" s="123"/>
      <c r="O6" s="255"/>
      <c r="P6" s="176"/>
      <c r="Q6" s="125"/>
      <c r="R6" s="125"/>
      <c r="S6" s="125"/>
      <c r="T6" s="265"/>
      <c r="U6" s="177"/>
      <c r="V6" s="178"/>
      <c r="W6" s="274"/>
      <c r="X6" s="126">
        <f>SUM(J6:K6,O6,T6,W6)</f>
        <v>48540</v>
      </c>
      <c r="Y6" s="74"/>
      <c r="Z6" s="74"/>
      <c r="AA6" s="74"/>
      <c r="AB6" s="74"/>
      <c r="AC6" s="74"/>
      <c r="AD6" s="74"/>
      <c r="AE6" s="74"/>
      <c r="AF6" s="75"/>
      <c r="AG6" s="76"/>
      <c r="AH6" s="75"/>
      <c r="AI6" s="74"/>
      <c r="AJ6" s="74"/>
      <c r="AK6" s="74"/>
      <c r="AL6" s="169"/>
      <c r="AM6" s="74"/>
      <c r="AN6" s="74"/>
      <c r="AO6" s="74"/>
      <c r="AP6" s="74"/>
      <c r="AQ6" s="74"/>
      <c r="AR6" s="74"/>
      <c r="AS6" s="74"/>
      <c r="AV6" s="77"/>
      <c r="AW6" s="78"/>
      <c r="AX6" s="77"/>
      <c r="AY6" s="77"/>
      <c r="AZ6" s="77"/>
      <c r="BA6" s="77"/>
    </row>
    <row r="7" spans="1:53" s="70" customFormat="1" ht="24" customHeight="1">
      <c r="A7" s="127">
        <v>2</v>
      </c>
      <c r="B7" s="127"/>
      <c r="C7" s="127"/>
      <c r="D7" s="128" t="s">
        <v>79</v>
      </c>
      <c r="E7" s="129" t="s">
        <v>142</v>
      </c>
      <c r="F7" s="179">
        <v>20990</v>
      </c>
      <c r="G7" s="245">
        <v>21410</v>
      </c>
      <c r="H7" s="130">
        <v>22490</v>
      </c>
      <c r="I7" s="428">
        <v>23370</v>
      </c>
      <c r="J7" s="245">
        <f>I7*2</f>
        <v>46740</v>
      </c>
      <c r="K7" s="179"/>
      <c r="L7" s="180"/>
      <c r="M7" s="130"/>
      <c r="N7" s="131"/>
      <c r="O7" s="256"/>
      <c r="P7" s="181"/>
      <c r="Q7" s="132"/>
      <c r="R7" s="132"/>
      <c r="S7" s="132"/>
      <c r="T7" s="266"/>
      <c r="U7" s="182"/>
      <c r="V7" s="183"/>
      <c r="W7" s="275"/>
      <c r="X7" s="133">
        <f>SUM(J7:K7,O7,T7,W7)</f>
        <v>46740</v>
      </c>
      <c r="Y7" s="74"/>
      <c r="Z7" s="74"/>
      <c r="AA7" s="74"/>
      <c r="AB7" s="74"/>
      <c r="AC7" s="74"/>
      <c r="AD7" s="74"/>
      <c r="AE7" s="74"/>
      <c r="AF7" s="75"/>
      <c r="AG7" s="76"/>
      <c r="AH7" s="75"/>
      <c r="AI7" s="74"/>
      <c r="AJ7" s="74"/>
      <c r="AK7" s="74"/>
      <c r="AL7" s="169"/>
      <c r="AM7" s="74"/>
      <c r="AN7" s="74"/>
      <c r="AO7" s="74"/>
      <c r="AP7" s="74"/>
      <c r="AQ7" s="74"/>
      <c r="AR7" s="74"/>
      <c r="AS7" s="74"/>
      <c r="AV7" s="77"/>
      <c r="AW7" s="78"/>
      <c r="AX7" s="77"/>
      <c r="AY7" s="77"/>
      <c r="AZ7" s="77"/>
      <c r="BA7" s="77"/>
    </row>
    <row r="8" spans="1:53" s="70" customFormat="1" ht="24.75" customHeight="1">
      <c r="A8" s="134">
        <v>3</v>
      </c>
      <c r="B8" s="134"/>
      <c r="C8" s="134"/>
      <c r="D8" s="135" t="s">
        <v>80</v>
      </c>
      <c r="E8" s="136" t="s">
        <v>81</v>
      </c>
      <c r="F8" s="184">
        <v>12440</v>
      </c>
      <c r="G8" s="246">
        <v>12440</v>
      </c>
      <c r="H8" s="140">
        <v>13070</v>
      </c>
      <c r="I8" s="429"/>
      <c r="J8" s="246">
        <f>H8*2</f>
        <v>26140</v>
      </c>
      <c r="K8" s="184"/>
      <c r="L8" s="185"/>
      <c r="M8" s="140"/>
      <c r="N8" s="138"/>
      <c r="O8" s="260"/>
      <c r="P8" s="186"/>
      <c r="Q8" s="142"/>
      <c r="R8" s="142"/>
      <c r="S8" s="142"/>
      <c r="T8" s="267"/>
      <c r="U8" s="187"/>
      <c r="V8" s="188"/>
      <c r="W8" s="276"/>
      <c r="X8" s="143">
        <f>SUM(J8:K8,O8,T8,W8)</f>
        <v>26140</v>
      </c>
      <c r="Y8" s="74"/>
      <c r="Z8" s="74"/>
      <c r="AA8" s="74"/>
      <c r="AB8" s="74"/>
      <c r="AC8" s="74"/>
      <c r="AD8" s="74"/>
      <c r="AE8" s="74"/>
      <c r="AF8" s="75"/>
      <c r="AG8" s="76"/>
      <c r="AH8" s="75"/>
      <c r="AI8" s="74"/>
      <c r="AJ8" s="74"/>
      <c r="AK8" s="74"/>
      <c r="AL8" s="169"/>
      <c r="AM8" s="74"/>
      <c r="AN8" s="74"/>
      <c r="AO8" s="74"/>
      <c r="AP8" s="74"/>
      <c r="AQ8" s="74"/>
      <c r="AR8" s="74"/>
      <c r="AS8" s="74"/>
      <c r="AV8" s="77"/>
      <c r="AW8" s="78"/>
      <c r="AX8" s="77"/>
      <c r="AY8" s="77"/>
      <c r="AZ8" s="77"/>
      <c r="BA8" s="77"/>
    </row>
    <row r="9" spans="1:53" s="70" customFormat="1" ht="20.25" customHeight="1">
      <c r="A9" s="79"/>
      <c r="B9" s="79"/>
      <c r="C9" s="79"/>
      <c r="D9" s="189"/>
      <c r="E9" s="190"/>
      <c r="F9" s="191"/>
      <c r="G9" s="191"/>
      <c r="H9" s="112"/>
      <c r="I9" s="430"/>
      <c r="J9" s="283">
        <f>SUM(J6:J8)</f>
        <v>121420</v>
      </c>
      <c r="K9" s="284"/>
      <c r="L9" s="284"/>
      <c r="M9" s="284"/>
      <c r="N9" s="284"/>
      <c r="O9" s="283"/>
      <c r="P9" s="193"/>
      <c r="Q9" s="194"/>
      <c r="R9" s="194"/>
      <c r="S9" s="194"/>
      <c r="T9" s="262"/>
      <c r="U9" s="192"/>
      <c r="V9" s="195"/>
      <c r="W9" s="277"/>
      <c r="X9" s="280">
        <f>SUM(X6:X8)</f>
        <v>121420</v>
      </c>
      <c r="Y9" s="74"/>
      <c r="Z9" s="74"/>
      <c r="AA9" s="74"/>
      <c r="AB9" s="74"/>
      <c r="AC9" s="74"/>
      <c r="AD9" s="74"/>
      <c r="AE9" s="74"/>
      <c r="AF9" s="75"/>
      <c r="AG9" s="76"/>
      <c r="AH9" s="75"/>
      <c r="AI9" s="74"/>
      <c r="AJ9" s="74"/>
      <c r="AK9" s="74"/>
      <c r="AL9" s="169"/>
      <c r="AM9" s="74"/>
      <c r="AN9" s="74"/>
      <c r="AO9" s="74"/>
      <c r="AP9" s="74"/>
      <c r="AQ9" s="74"/>
      <c r="AR9" s="74"/>
      <c r="AS9" s="74"/>
      <c r="AV9" s="77"/>
      <c r="AW9" s="78"/>
      <c r="AX9" s="77"/>
      <c r="AY9" s="77"/>
      <c r="AZ9" s="77"/>
      <c r="BA9" s="77"/>
    </row>
    <row r="10" spans="1:53" s="70" customFormat="1" ht="9.75" customHeight="1">
      <c r="A10" s="79"/>
      <c r="B10" s="79"/>
      <c r="C10" s="79"/>
      <c r="D10" s="189"/>
      <c r="E10" s="190"/>
      <c r="F10" s="191"/>
      <c r="G10" s="191"/>
      <c r="H10" s="112"/>
      <c r="I10" s="430"/>
      <c r="J10" s="191"/>
      <c r="K10" s="191"/>
      <c r="L10" s="197"/>
      <c r="M10" s="112"/>
      <c r="N10" s="198"/>
      <c r="O10" s="112"/>
      <c r="P10" s="199"/>
      <c r="Q10" s="200"/>
      <c r="R10" s="200"/>
      <c r="S10" s="200"/>
      <c r="T10" s="112"/>
      <c r="U10" s="196"/>
      <c r="V10" s="201"/>
      <c r="W10" s="196"/>
      <c r="X10" s="115"/>
      <c r="Y10" s="74"/>
      <c r="Z10" s="74"/>
      <c r="AA10" s="74"/>
      <c r="AB10" s="74"/>
      <c r="AC10" s="74"/>
      <c r="AD10" s="74"/>
      <c r="AE10" s="74"/>
      <c r="AF10" s="75"/>
      <c r="AG10" s="76"/>
      <c r="AH10" s="75"/>
      <c r="AI10" s="74"/>
      <c r="AJ10" s="74"/>
      <c r="AK10" s="74"/>
      <c r="AL10" s="169"/>
      <c r="AM10" s="74"/>
      <c r="AN10" s="74"/>
      <c r="AO10" s="74"/>
      <c r="AP10" s="74"/>
      <c r="AQ10" s="74"/>
      <c r="AR10" s="74"/>
      <c r="AS10" s="74"/>
      <c r="AV10" s="77"/>
      <c r="AW10" s="78"/>
      <c r="AX10" s="77"/>
      <c r="AY10" s="77"/>
      <c r="AZ10" s="77"/>
      <c r="BA10" s="77"/>
    </row>
    <row r="11" spans="1:53" s="209" customFormat="1" ht="24.75" customHeight="1">
      <c r="A11" s="28">
        <v>4</v>
      </c>
      <c r="B11" s="29" t="s">
        <v>9</v>
      </c>
      <c r="C11" s="32" t="s">
        <v>140</v>
      </c>
      <c r="D11" s="32" t="s">
        <v>86</v>
      </c>
      <c r="E11" s="32" t="s">
        <v>103</v>
      </c>
      <c r="F11" s="202">
        <v>23110</v>
      </c>
      <c r="G11" s="247">
        <v>23550</v>
      </c>
      <c r="H11" s="67">
        <v>24730</v>
      </c>
      <c r="I11" s="431">
        <v>25660</v>
      </c>
      <c r="J11" s="247">
        <f>I11*2</f>
        <v>51320</v>
      </c>
      <c r="K11" s="202"/>
      <c r="L11" s="203"/>
      <c r="M11" s="67"/>
      <c r="N11" s="68"/>
      <c r="O11" s="257"/>
      <c r="P11" s="204"/>
      <c r="Q11" s="31"/>
      <c r="R11" s="31"/>
      <c r="S11" s="31"/>
      <c r="T11" s="257"/>
      <c r="U11" s="202"/>
      <c r="V11" s="205"/>
      <c r="W11" s="278"/>
      <c r="X11" s="281">
        <f aca="true" t="shared" si="0" ref="X11:X36">SUM(J11:K11,O11,T11,W11)</f>
        <v>51320</v>
      </c>
      <c r="Y11" s="206"/>
      <c r="Z11" s="206"/>
      <c r="AA11" s="206"/>
      <c r="AB11" s="206"/>
      <c r="AC11" s="206"/>
      <c r="AD11" s="206"/>
      <c r="AE11" s="206"/>
      <c r="AF11" s="114"/>
      <c r="AG11" s="207"/>
      <c r="AH11" s="114"/>
      <c r="AI11" s="206"/>
      <c r="AJ11" s="206"/>
      <c r="AK11" s="206"/>
      <c r="AL11" s="208"/>
      <c r="AM11" s="206"/>
      <c r="AN11" s="206"/>
      <c r="AO11" s="206"/>
      <c r="AP11" s="206"/>
      <c r="AQ11" s="206"/>
      <c r="AR11" s="206"/>
      <c r="AS11" s="206"/>
      <c r="AV11" s="208"/>
      <c r="AW11" s="206"/>
      <c r="AX11" s="208"/>
      <c r="AY11" s="208"/>
      <c r="AZ11" s="208"/>
      <c r="BA11" s="208"/>
    </row>
    <row r="12" spans="1:53" ht="24.75" customHeight="1">
      <c r="A12" s="28">
        <v>5</v>
      </c>
      <c r="B12" s="29" t="s">
        <v>9</v>
      </c>
      <c r="C12" s="32" t="s">
        <v>19</v>
      </c>
      <c r="D12" s="29" t="s">
        <v>76</v>
      </c>
      <c r="E12" s="32" t="s">
        <v>53</v>
      </c>
      <c r="F12" s="30">
        <v>11960</v>
      </c>
      <c r="G12" s="248">
        <v>12200</v>
      </c>
      <c r="H12" s="67">
        <v>12810</v>
      </c>
      <c r="I12" s="212"/>
      <c r="J12" s="247">
        <f>H12*2</f>
        <v>25620</v>
      </c>
      <c r="K12" s="30">
        <v>3660</v>
      </c>
      <c r="L12" s="210"/>
      <c r="M12" s="211"/>
      <c r="N12" s="68"/>
      <c r="O12" s="258"/>
      <c r="P12" s="81"/>
      <c r="Q12" s="31"/>
      <c r="R12" s="30"/>
      <c r="S12" s="30"/>
      <c r="T12" s="268"/>
      <c r="U12" s="30"/>
      <c r="V12" s="80"/>
      <c r="W12" s="268"/>
      <c r="X12" s="281">
        <f t="shared" si="0"/>
        <v>29280</v>
      </c>
      <c r="AH12" s="78"/>
      <c r="AL12" s="72"/>
      <c r="AM12" s="72"/>
      <c r="AN12" s="72"/>
      <c r="AO12" s="72"/>
      <c r="AP12" s="72"/>
      <c r="AQ12" s="72"/>
      <c r="AR12" s="72"/>
      <c r="AS12" s="72"/>
      <c r="AV12" s="77"/>
      <c r="AW12" s="78"/>
      <c r="AX12" s="77"/>
      <c r="AY12" s="77"/>
      <c r="AZ12" s="77"/>
      <c r="BA12" s="77"/>
    </row>
    <row r="13" spans="1:53" s="70" customFormat="1" ht="24.75" customHeight="1">
      <c r="A13" s="28">
        <v>6</v>
      </c>
      <c r="B13" s="32" t="s">
        <v>9</v>
      </c>
      <c r="C13" s="32" t="s">
        <v>104</v>
      </c>
      <c r="D13" s="29" t="s">
        <v>105</v>
      </c>
      <c r="E13" s="32" t="s">
        <v>54</v>
      </c>
      <c r="F13" s="30">
        <v>15260</v>
      </c>
      <c r="G13" s="248">
        <v>15260</v>
      </c>
      <c r="H13" s="67">
        <v>16030</v>
      </c>
      <c r="I13" s="432">
        <v>16030</v>
      </c>
      <c r="J13" s="247">
        <f>I13*2</f>
        <v>32060</v>
      </c>
      <c r="K13" s="30">
        <v>4620</v>
      </c>
      <c r="L13" s="210" t="s">
        <v>82</v>
      </c>
      <c r="M13" s="67">
        <v>320</v>
      </c>
      <c r="N13" s="80" t="s">
        <v>245</v>
      </c>
      <c r="O13" s="257">
        <f>M13*2</f>
        <v>640</v>
      </c>
      <c r="P13" s="204"/>
      <c r="Q13" s="31"/>
      <c r="R13" s="31"/>
      <c r="S13" s="31"/>
      <c r="T13" s="269"/>
      <c r="U13" s="202"/>
      <c r="V13" s="205"/>
      <c r="W13" s="278"/>
      <c r="X13" s="281">
        <f>SUM(J13:K13,O13,T13,W13)+O14</f>
        <v>37410</v>
      </c>
      <c r="Y13" s="74"/>
      <c r="Z13" s="74"/>
      <c r="AA13" s="74"/>
      <c r="AB13" s="74"/>
      <c r="AC13" s="74"/>
      <c r="AD13" s="74"/>
      <c r="AE13" s="74"/>
      <c r="AF13" s="75"/>
      <c r="AG13" s="76"/>
      <c r="AH13" s="75"/>
      <c r="AI13" s="74"/>
      <c r="AJ13" s="74"/>
      <c r="AK13" s="74"/>
      <c r="AL13" s="169"/>
      <c r="AM13" s="74"/>
      <c r="AN13" s="74"/>
      <c r="AO13" s="74"/>
      <c r="AP13" s="74"/>
      <c r="AQ13" s="74"/>
      <c r="AR13" s="74"/>
      <c r="AS13" s="74"/>
      <c r="AV13" s="77"/>
      <c r="AW13" s="78"/>
      <c r="AX13" s="77"/>
      <c r="AY13" s="77"/>
      <c r="AZ13" s="77"/>
      <c r="BA13" s="77"/>
    </row>
    <row r="14" spans="1:53" s="70" customFormat="1" ht="24.75" customHeight="1">
      <c r="A14" s="28"/>
      <c r="B14" s="32"/>
      <c r="C14" s="32"/>
      <c r="D14" s="29"/>
      <c r="E14" s="32"/>
      <c r="F14" s="30"/>
      <c r="G14" s="248"/>
      <c r="H14" s="67"/>
      <c r="I14" s="432"/>
      <c r="J14" s="247"/>
      <c r="K14" s="30"/>
      <c r="L14" s="210"/>
      <c r="M14" s="67" t="s">
        <v>246</v>
      </c>
      <c r="N14" s="80" t="s">
        <v>139</v>
      </c>
      <c r="O14" s="257">
        <v>90</v>
      </c>
      <c r="P14" s="204"/>
      <c r="Q14" s="31"/>
      <c r="R14" s="31"/>
      <c r="S14" s="31"/>
      <c r="T14" s="269"/>
      <c r="U14" s="202"/>
      <c r="V14" s="205"/>
      <c r="W14" s="278"/>
      <c r="X14" s="281"/>
      <c r="Y14" s="74"/>
      <c r="Z14" s="74"/>
      <c r="AA14" s="74"/>
      <c r="AB14" s="74"/>
      <c r="AC14" s="74"/>
      <c r="AD14" s="74"/>
      <c r="AE14" s="74"/>
      <c r="AF14" s="75"/>
      <c r="AG14" s="76"/>
      <c r="AH14" s="75"/>
      <c r="AI14" s="74"/>
      <c r="AJ14" s="74"/>
      <c r="AK14" s="74"/>
      <c r="AL14" s="169"/>
      <c r="AM14" s="74"/>
      <c r="AN14" s="74"/>
      <c r="AO14" s="74"/>
      <c r="AP14" s="74"/>
      <c r="AQ14" s="74"/>
      <c r="AR14" s="74"/>
      <c r="AS14" s="74"/>
      <c r="AV14" s="77"/>
      <c r="AW14" s="78"/>
      <c r="AX14" s="77"/>
      <c r="AY14" s="77"/>
      <c r="AZ14" s="77"/>
      <c r="BA14" s="77"/>
    </row>
    <row r="15" spans="1:53" ht="24.75" customHeight="1">
      <c r="A15" s="28">
        <v>7</v>
      </c>
      <c r="B15" s="29" t="s">
        <v>9</v>
      </c>
      <c r="C15" s="32" t="s">
        <v>106</v>
      </c>
      <c r="D15" s="29" t="s">
        <v>107</v>
      </c>
      <c r="E15" s="32" t="s">
        <v>54</v>
      </c>
      <c r="F15" s="30">
        <v>15260</v>
      </c>
      <c r="G15" s="248">
        <v>15260</v>
      </c>
      <c r="H15" s="67">
        <v>16030</v>
      </c>
      <c r="I15" s="212">
        <v>16030</v>
      </c>
      <c r="J15" s="247">
        <f>I15*2</f>
        <v>32060</v>
      </c>
      <c r="K15" s="212">
        <v>4620</v>
      </c>
      <c r="L15" s="210" t="s">
        <v>82</v>
      </c>
      <c r="M15" s="67">
        <v>320</v>
      </c>
      <c r="N15" s="80" t="s">
        <v>245</v>
      </c>
      <c r="O15" s="257">
        <f>M15*2</f>
        <v>640</v>
      </c>
      <c r="P15" s="81"/>
      <c r="Q15" s="31"/>
      <c r="R15" s="30"/>
      <c r="S15" s="30"/>
      <c r="T15" s="268"/>
      <c r="U15" s="30"/>
      <c r="V15" s="213"/>
      <c r="W15" s="268"/>
      <c r="X15" s="281">
        <f>SUM(J15:K15,O15,T15,W15)+O16</f>
        <v>37410</v>
      </c>
      <c r="AH15" s="78"/>
      <c r="AL15" s="72"/>
      <c r="AM15" s="72"/>
      <c r="AN15" s="72"/>
      <c r="AO15" s="72"/>
      <c r="AP15" s="72"/>
      <c r="AQ15" s="72"/>
      <c r="AR15" s="72"/>
      <c r="AS15" s="72"/>
      <c r="AV15" s="77"/>
      <c r="AW15" s="78"/>
      <c r="AX15" s="77"/>
      <c r="AY15" s="77"/>
      <c r="AZ15" s="77"/>
      <c r="BA15" s="77"/>
    </row>
    <row r="16" spans="1:53" ht="24.75" customHeight="1">
      <c r="A16" s="28"/>
      <c r="B16" s="29"/>
      <c r="C16" s="32"/>
      <c r="D16" s="29"/>
      <c r="E16" s="32"/>
      <c r="F16" s="30"/>
      <c r="G16" s="248"/>
      <c r="H16" s="67"/>
      <c r="I16" s="212"/>
      <c r="J16" s="247"/>
      <c r="K16" s="212"/>
      <c r="L16" s="210"/>
      <c r="M16" s="67" t="s">
        <v>246</v>
      </c>
      <c r="N16" s="80" t="s">
        <v>139</v>
      </c>
      <c r="O16" s="257">
        <v>90</v>
      </c>
      <c r="P16" s="81"/>
      <c r="Q16" s="31"/>
      <c r="R16" s="30"/>
      <c r="S16" s="30"/>
      <c r="T16" s="268"/>
      <c r="U16" s="30"/>
      <c r="V16" s="213"/>
      <c r="W16" s="268"/>
      <c r="X16" s="281"/>
      <c r="AH16" s="78"/>
      <c r="AL16" s="72"/>
      <c r="AM16" s="72"/>
      <c r="AN16" s="72"/>
      <c r="AO16" s="72"/>
      <c r="AP16" s="72"/>
      <c r="AQ16" s="72"/>
      <c r="AR16" s="72"/>
      <c r="AS16" s="72"/>
      <c r="AV16" s="77"/>
      <c r="AW16" s="78"/>
      <c r="AX16" s="77"/>
      <c r="AY16" s="77"/>
      <c r="AZ16" s="77"/>
      <c r="BA16" s="77"/>
    </row>
    <row r="17" spans="1:53" ht="24.75" customHeight="1">
      <c r="A17" s="28">
        <v>8</v>
      </c>
      <c r="B17" s="29" t="s">
        <v>9</v>
      </c>
      <c r="C17" s="32" t="s">
        <v>84</v>
      </c>
      <c r="D17" s="29" t="s">
        <v>85</v>
      </c>
      <c r="E17" s="32" t="s">
        <v>54</v>
      </c>
      <c r="F17" s="30">
        <v>15260</v>
      </c>
      <c r="G17" s="248">
        <v>15260</v>
      </c>
      <c r="H17" s="67">
        <v>16030</v>
      </c>
      <c r="I17" s="212"/>
      <c r="J17" s="247">
        <f>H17*2</f>
        <v>32060</v>
      </c>
      <c r="K17" s="30">
        <v>4620</v>
      </c>
      <c r="L17" s="210"/>
      <c r="M17" s="67" t="s">
        <v>246</v>
      </c>
      <c r="N17" s="80" t="s">
        <v>139</v>
      </c>
      <c r="O17" s="257">
        <v>90</v>
      </c>
      <c r="P17" s="81"/>
      <c r="Q17" s="31"/>
      <c r="R17" s="30"/>
      <c r="S17" s="30"/>
      <c r="T17" s="268"/>
      <c r="U17" s="30"/>
      <c r="V17" s="213"/>
      <c r="W17" s="268"/>
      <c r="X17" s="281">
        <f t="shared" si="0"/>
        <v>36770</v>
      </c>
      <c r="AH17" s="78"/>
      <c r="AL17" s="72"/>
      <c r="AM17" s="72"/>
      <c r="AN17" s="72"/>
      <c r="AO17" s="72"/>
      <c r="AP17" s="72"/>
      <c r="AQ17" s="72"/>
      <c r="AR17" s="72"/>
      <c r="AS17" s="72"/>
      <c r="AV17" s="77"/>
      <c r="AW17" s="78"/>
      <c r="AX17" s="77"/>
      <c r="AY17" s="77"/>
      <c r="AZ17" s="77"/>
      <c r="BA17" s="77"/>
    </row>
    <row r="18" spans="1:53" ht="24.75" customHeight="1">
      <c r="A18" s="28">
        <v>9</v>
      </c>
      <c r="B18" s="29" t="s">
        <v>9</v>
      </c>
      <c r="C18" s="32" t="s">
        <v>108</v>
      </c>
      <c r="D18" s="29" t="s">
        <v>109</v>
      </c>
      <c r="E18" s="32" t="s">
        <v>54</v>
      </c>
      <c r="F18" s="30">
        <v>15260</v>
      </c>
      <c r="G18" s="248">
        <v>15260</v>
      </c>
      <c r="H18" s="67"/>
      <c r="I18" s="212"/>
      <c r="J18" s="247">
        <f>F18*2</f>
        <v>30520</v>
      </c>
      <c r="K18" s="30"/>
      <c r="L18" s="210"/>
      <c r="M18" s="67"/>
      <c r="N18" s="80"/>
      <c r="O18" s="257"/>
      <c r="P18" s="81"/>
      <c r="Q18" s="31"/>
      <c r="R18" s="30"/>
      <c r="S18" s="30"/>
      <c r="T18" s="268"/>
      <c r="U18" s="30"/>
      <c r="V18" s="213"/>
      <c r="W18" s="268"/>
      <c r="X18" s="281">
        <f t="shared" si="0"/>
        <v>30520</v>
      </c>
      <c r="AH18" s="78"/>
      <c r="AL18" s="72"/>
      <c r="AM18" s="72"/>
      <c r="AN18" s="72"/>
      <c r="AO18" s="72"/>
      <c r="AP18" s="72"/>
      <c r="AQ18" s="72"/>
      <c r="AR18" s="72"/>
      <c r="AS18" s="72"/>
      <c r="AV18" s="77"/>
      <c r="AW18" s="78"/>
      <c r="AX18" s="77"/>
      <c r="AY18" s="77"/>
      <c r="AZ18" s="77"/>
      <c r="BA18" s="77"/>
    </row>
    <row r="19" spans="1:53" ht="24.75" customHeight="1">
      <c r="A19" s="28">
        <v>10</v>
      </c>
      <c r="B19" s="29" t="s">
        <v>9</v>
      </c>
      <c r="C19" s="32" t="s">
        <v>110</v>
      </c>
      <c r="D19" s="29" t="s">
        <v>111</v>
      </c>
      <c r="E19" s="32" t="s">
        <v>54</v>
      </c>
      <c r="F19" s="30">
        <v>15260</v>
      </c>
      <c r="G19" s="248">
        <v>15260</v>
      </c>
      <c r="H19" s="67">
        <v>16030</v>
      </c>
      <c r="I19" s="212"/>
      <c r="J19" s="247">
        <f>H19*2</f>
        <v>32060</v>
      </c>
      <c r="K19" s="30"/>
      <c r="L19" s="210"/>
      <c r="M19" s="67"/>
      <c r="N19" s="80"/>
      <c r="O19" s="257"/>
      <c r="P19" s="81"/>
      <c r="Q19" s="31"/>
      <c r="R19" s="30"/>
      <c r="S19" s="30"/>
      <c r="T19" s="268"/>
      <c r="U19" s="30"/>
      <c r="V19" s="213"/>
      <c r="W19" s="268"/>
      <c r="X19" s="281">
        <f t="shared" si="0"/>
        <v>32060</v>
      </c>
      <c r="AH19" s="78"/>
      <c r="AL19" s="72"/>
      <c r="AM19" s="72"/>
      <c r="AN19" s="72"/>
      <c r="AO19" s="72"/>
      <c r="AP19" s="72"/>
      <c r="AQ19" s="72"/>
      <c r="AR19" s="72"/>
      <c r="AS19" s="72"/>
      <c r="AV19" s="77"/>
      <c r="AW19" s="78"/>
      <c r="AX19" s="77"/>
      <c r="AY19" s="77"/>
      <c r="AZ19" s="77"/>
      <c r="BA19" s="77"/>
    </row>
    <row r="20" spans="1:38" ht="24.75" customHeight="1">
      <c r="A20" s="28">
        <v>11</v>
      </c>
      <c r="B20" s="29" t="s">
        <v>13</v>
      </c>
      <c r="C20" s="29" t="s">
        <v>163</v>
      </c>
      <c r="D20" s="29" t="s">
        <v>112</v>
      </c>
      <c r="E20" s="32" t="s">
        <v>113</v>
      </c>
      <c r="F20" s="30">
        <v>15260</v>
      </c>
      <c r="G20" s="248">
        <v>15260</v>
      </c>
      <c r="H20" s="67">
        <v>16030</v>
      </c>
      <c r="I20" s="212"/>
      <c r="J20" s="247">
        <f>H20*2</f>
        <v>32060</v>
      </c>
      <c r="K20" s="30"/>
      <c r="L20" s="210"/>
      <c r="M20" s="67"/>
      <c r="N20" s="80"/>
      <c r="O20" s="257"/>
      <c r="P20" s="81">
        <v>13970</v>
      </c>
      <c r="Q20" s="31">
        <v>8</v>
      </c>
      <c r="R20" s="30">
        <v>1117</v>
      </c>
      <c r="S20" s="80" t="s">
        <v>245</v>
      </c>
      <c r="T20" s="268">
        <f>R20*2</f>
        <v>2234</v>
      </c>
      <c r="U20" s="30"/>
      <c r="V20" s="213"/>
      <c r="W20" s="268"/>
      <c r="X20" s="281">
        <f t="shared" si="0"/>
        <v>34294</v>
      </c>
      <c r="AF20" s="77"/>
      <c r="AL20" s="214"/>
    </row>
    <row r="21" spans="1:38" ht="24.75" customHeight="1">
      <c r="A21" s="28">
        <v>12</v>
      </c>
      <c r="B21" s="29" t="s">
        <v>13</v>
      </c>
      <c r="C21" s="29" t="s">
        <v>114</v>
      </c>
      <c r="D21" s="29" t="s">
        <v>115</v>
      </c>
      <c r="E21" s="32" t="s">
        <v>116</v>
      </c>
      <c r="F21" s="30">
        <v>12440</v>
      </c>
      <c r="G21" s="248"/>
      <c r="H21" s="67"/>
      <c r="I21" s="212"/>
      <c r="J21" s="247">
        <f>F21*2</f>
        <v>24880</v>
      </c>
      <c r="K21" s="30"/>
      <c r="L21" s="210"/>
      <c r="M21" s="67"/>
      <c r="N21" s="80"/>
      <c r="O21" s="257"/>
      <c r="P21" s="81"/>
      <c r="Q21" s="31"/>
      <c r="R21" s="30"/>
      <c r="S21" s="30"/>
      <c r="T21" s="268"/>
      <c r="U21" s="30"/>
      <c r="V21" s="213"/>
      <c r="W21" s="268"/>
      <c r="X21" s="281">
        <f t="shared" si="0"/>
        <v>24880</v>
      </c>
      <c r="AF21" s="77"/>
      <c r="AL21" s="214"/>
    </row>
    <row r="22" spans="1:53" s="25" customFormat="1" ht="24.75" customHeight="1">
      <c r="A22" s="28">
        <v>13</v>
      </c>
      <c r="B22" s="29" t="s">
        <v>13</v>
      </c>
      <c r="C22" s="29" t="s">
        <v>117</v>
      </c>
      <c r="D22" s="29" t="s">
        <v>73</v>
      </c>
      <c r="E22" s="32" t="s">
        <v>74</v>
      </c>
      <c r="F22" s="30">
        <v>19390</v>
      </c>
      <c r="G22" s="248">
        <v>19790</v>
      </c>
      <c r="H22" s="67">
        <v>20780</v>
      </c>
      <c r="I22" s="433">
        <v>21190</v>
      </c>
      <c r="J22" s="247">
        <f>I22*2</f>
        <v>42380</v>
      </c>
      <c r="K22" s="30"/>
      <c r="L22" s="82"/>
      <c r="M22" s="67"/>
      <c r="N22" s="68"/>
      <c r="O22" s="257"/>
      <c r="P22" s="30"/>
      <c r="Q22" s="31"/>
      <c r="R22" s="30"/>
      <c r="S22" s="30"/>
      <c r="T22" s="268"/>
      <c r="U22" s="30"/>
      <c r="V22" s="213"/>
      <c r="W22" s="268"/>
      <c r="X22" s="281">
        <f t="shared" si="0"/>
        <v>42380</v>
      </c>
      <c r="Y22" s="83"/>
      <c r="Z22" s="83"/>
      <c r="AA22" s="83"/>
      <c r="AB22" s="83"/>
      <c r="AC22" s="83"/>
      <c r="AD22" s="83"/>
      <c r="AE22" s="83"/>
      <c r="AF22" s="83"/>
      <c r="AG22" s="26"/>
      <c r="AH22" s="26"/>
      <c r="AI22" s="83"/>
      <c r="AJ22" s="83"/>
      <c r="AK22" s="83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25" customFormat="1" ht="24.75" customHeight="1">
      <c r="A23" s="28">
        <v>14</v>
      </c>
      <c r="B23" s="29" t="s">
        <v>13</v>
      </c>
      <c r="C23" s="29" t="s">
        <v>118</v>
      </c>
      <c r="D23" s="29" t="s">
        <v>119</v>
      </c>
      <c r="E23" s="32" t="s">
        <v>53</v>
      </c>
      <c r="F23" s="30">
        <v>11290</v>
      </c>
      <c r="G23" s="248">
        <v>11510</v>
      </c>
      <c r="H23" s="67"/>
      <c r="I23" s="433"/>
      <c r="J23" s="247">
        <f>G23*2</f>
        <v>23020</v>
      </c>
      <c r="K23" s="30"/>
      <c r="L23" s="82"/>
      <c r="M23" s="67"/>
      <c r="N23" s="68"/>
      <c r="O23" s="257"/>
      <c r="P23" s="30"/>
      <c r="Q23" s="31"/>
      <c r="R23" s="30"/>
      <c r="S23" s="30"/>
      <c r="T23" s="268"/>
      <c r="U23" s="30"/>
      <c r="V23" s="80"/>
      <c r="W23" s="268"/>
      <c r="X23" s="281">
        <f t="shared" si="0"/>
        <v>23020</v>
      </c>
      <c r="Y23" s="83"/>
      <c r="Z23" s="83"/>
      <c r="AA23" s="83"/>
      <c r="AB23" s="83"/>
      <c r="AC23" s="83"/>
      <c r="AD23" s="83"/>
      <c r="AE23" s="83"/>
      <c r="AF23" s="83"/>
      <c r="AG23" s="26"/>
      <c r="AH23" s="26"/>
      <c r="AI23" s="83"/>
      <c r="AJ23" s="83"/>
      <c r="AK23" s="83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25" customFormat="1" ht="24.75" customHeight="1">
      <c r="A24" s="28">
        <v>15</v>
      </c>
      <c r="B24" s="29" t="s">
        <v>8</v>
      </c>
      <c r="C24" s="29" t="s">
        <v>24</v>
      </c>
      <c r="D24" s="29" t="s">
        <v>55</v>
      </c>
      <c r="E24" s="32" t="s">
        <v>56</v>
      </c>
      <c r="F24" s="30">
        <v>25740</v>
      </c>
      <c r="G24" s="248">
        <v>25740</v>
      </c>
      <c r="H24" s="67">
        <v>27490</v>
      </c>
      <c r="I24" s="433">
        <v>28430</v>
      </c>
      <c r="J24" s="247">
        <f>I24*2</f>
        <v>56860</v>
      </c>
      <c r="K24" s="30"/>
      <c r="L24" s="82"/>
      <c r="M24" s="67"/>
      <c r="N24" s="68"/>
      <c r="O24" s="257"/>
      <c r="P24" s="30"/>
      <c r="Q24" s="31"/>
      <c r="R24" s="30"/>
      <c r="S24" s="30"/>
      <c r="T24" s="268"/>
      <c r="U24" s="30"/>
      <c r="V24" s="80"/>
      <c r="W24" s="268"/>
      <c r="X24" s="281">
        <f t="shared" si="0"/>
        <v>56860</v>
      </c>
      <c r="Y24" s="83"/>
      <c r="Z24" s="83"/>
      <c r="AA24" s="83"/>
      <c r="AB24" s="83"/>
      <c r="AC24" s="83"/>
      <c r="AD24" s="83"/>
      <c r="AE24" s="83"/>
      <c r="AF24" s="83"/>
      <c r="AG24" s="26"/>
      <c r="AH24" s="26"/>
      <c r="AI24" s="83"/>
      <c r="AJ24" s="83"/>
      <c r="AK24" s="83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38" ht="23.25" customHeight="1">
      <c r="A25" s="28">
        <v>16</v>
      </c>
      <c r="B25" s="29" t="s">
        <v>8</v>
      </c>
      <c r="C25" s="29" t="s">
        <v>120</v>
      </c>
      <c r="D25" s="29" t="s">
        <v>121</v>
      </c>
      <c r="E25" s="32" t="s">
        <v>53</v>
      </c>
      <c r="F25" s="30">
        <v>10030</v>
      </c>
      <c r="G25" s="248">
        <v>10240</v>
      </c>
      <c r="H25" s="67"/>
      <c r="I25" s="212"/>
      <c r="J25" s="247">
        <f>G25*2</f>
        <v>20480</v>
      </c>
      <c r="K25" s="30"/>
      <c r="L25" s="82"/>
      <c r="M25" s="67"/>
      <c r="N25" s="68"/>
      <c r="O25" s="257"/>
      <c r="P25" s="81"/>
      <c r="Q25" s="31"/>
      <c r="R25" s="30"/>
      <c r="S25" s="30"/>
      <c r="T25" s="268"/>
      <c r="U25" s="30"/>
      <c r="V25" s="80"/>
      <c r="W25" s="268"/>
      <c r="X25" s="281">
        <f t="shared" si="0"/>
        <v>20480</v>
      </c>
      <c r="AD25" s="78"/>
      <c r="AH25" s="77"/>
      <c r="AL25" s="72"/>
    </row>
    <row r="26" spans="1:38" ht="21.75" customHeight="1">
      <c r="A26" s="28">
        <v>17</v>
      </c>
      <c r="B26" s="29" t="s">
        <v>8</v>
      </c>
      <c r="C26" s="29" t="s">
        <v>122</v>
      </c>
      <c r="D26" s="29" t="s">
        <v>123</v>
      </c>
      <c r="E26" s="32" t="s">
        <v>53</v>
      </c>
      <c r="F26" s="30">
        <v>14140</v>
      </c>
      <c r="G26" s="248"/>
      <c r="H26" s="67"/>
      <c r="I26" s="212"/>
      <c r="J26" s="247">
        <f>F26*2</f>
        <v>28280</v>
      </c>
      <c r="K26" s="30"/>
      <c r="L26" s="210"/>
      <c r="M26" s="67"/>
      <c r="N26" s="80"/>
      <c r="O26" s="257"/>
      <c r="P26" s="81"/>
      <c r="Q26" s="31"/>
      <c r="R26" s="30"/>
      <c r="S26" s="30"/>
      <c r="T26" s="268"/>
      <c r="U26" s="30"/>
      <c r="V26" s="80"/>
      <c r="W26" s="268"/>
      <c r="X26" s="281">
        <f t="shared" si="0"/>
        <v>28280</v>
      </c>
      <c r="AD26" s="78"/>
      <c r="AH26" s="77"/>
      <c r="AL26" s="72"/>
    </row>
    <row r="27" spans="1:38" ht="21.75" customHeight="1">
      <c r="A27" s="28">
        <v>18</v>
      </c>
      <c r="B27" s="29" t="s">
        <v>7</v>
      </c>
      <c r="C27" s="29" t="s">
        <v>124</v>
      </c>
      <c r="D27" s="29" t="s">
        <v>125</v>
      </c>
      <c r="E27" s="32" t="s">
        <v>53</v>
      </c>
      <c r="F27" s="30">
        <v>10440</v>
      </c>
      <c r="G27" s="248">
        <v>10640</v>
      </c>
      <c r="H27" s="67"/>
      <c r="I27" s="212"/>
      <c r="J27" s="247">
        <f>G27*2</f>
        <v>21280</v>
      </c>
      <c r="K27" s="212"/>
      <c r="L27" s="82"/>
      <c r="M27" s="67"/>
      <c r="N27" s="68"/>
      <c r="O27" s="257"/>
      <c r="P27" s="81"/>
      <c r="Q27" s="31"/>
      <c r="R27" s="30"/>
      <c r="S27" s="30"/>
      <c r="T27" s="268"/>
      <c r="U27" s="30"/>
      <c r="V27" s="80"/>
      <c r="W27" s="268"/>
      <c r="X27" s="281">
        <f t="shared" si="0"/>
        <v>21280</v>
      </c>
      <c r="AF27" s="77"/>
      <c r="AL27" s="214"/>
    </row>
    <row r="28" spans="1:38" ht="23.25" customHeight="1">
      <c r="A28" s="28">
        <v>19</v>
      </c>
      <c r="B28" s="29" t="s">
        <v>7</v>
      </c>
      <c r="C28" s="29" t="s">
        <v>126</v>
      </c>
      <c r="D28" s="29" t="s">
        <v>127</v>
      </c>
      <c r="E28" s="32" t="s">
        <v>54</v>
      </c>
      <c r="F28" s="30">
        <v>15260</v>
      </c>
      <c r="G28" s="248">
        <v>15260</v>
      </c>
      <c r="H28" s="67">
        <v>16030</v>
      </c>
      <c r="I28" s="212"/>
      <c r="J28" s="247">
        <f>H28*2</f>
        <v>32060</v>
      </c>
      <c r="K28" s="30"/>
      <c r="L28" s="210"/>
      <c r="M28" s="67"/>
      <c r="N28" s="80"/>
      <c r="O28" s="257"/>
      <c r="P28" s="81"/>
      <c r="Q28" s="31"/>
      <c r="R28" s="30"/>
      <c r="S28" s="30"/>
      <c r="T28" s="268"/>
      <c r="U28" s="30"/>
      <c r="V28" s="213"/>
      <c r="W28" s="268"/>
      <c r="X28" s="281">
        <f t="shared" si="0"/>
        <v>32060</v>
      </c>
      <c r="AF28" s="77"/>
      <c r="AL28" s="214"/>
    </row>
    <row r="29" spans="1:38" ht="23.25" customHeight="1">
      <c r="A29" s="28">
        <v>20</v>
      </c>
      <c r="B29" s="29" t="s">
        <v>7</v>
      </c>
      <c r="C29" s="29" t="s">
        <v>95</v>
      </c>
      <c r="D29" s="29" t="s">
        <v>96</v>
      </c>
      <c r="E29" s="32" t="s">
        <v>53</v>
      </c>
      <c r="F29" s="30">
        <v>12440</v>
      </c>
      <c r="G29" s="248">
        <v>12670</v>
      </c>
      <c r="H29" s="67">
        <v>13310</v>
      </c>
      <c r="I29" s="212"/>
      <c r="J29" s="247">
        <f>H29*2</f>
        <v>26620</v>
      </c>
      <c r="K29" s="30"/>
      <c r="L29" s="82"/>
      <c r="M29" s="67"/>
      <c r="N29" s="215"/>
      <c r="O29" s="257"/>
      <c r="P29" s="81"/>
      <c r="Q29" s="31"/>
      <c r="R29" s="30"/>
      <c r="S29" s="30"/>
      <c r="T29" s="268"/>
      <c r="U29" s="30"/>
      <c r="V29" s="80"/>
      <c r="W29" s="268"/>
      <c r="X29" s="281">
        <f t="shared" si="0"/>
        <v>26620</v>
      </c>
      <c r="AF29" s="77"/>
      <c r="AL29" s="214"/>
    </row>
    <row r="30" spans="1:24" ht="23.25" customHeight="1">
      <c r="A30" s="28">
        <v>21</v>
      </c>
      <c r="B30" s="29" t="s">
        <v>10</v>
      </c>
      <c r="C30" s="29" t="s">
        <v>83</v>
      </c>
      <c r="D30" s="29" t="s">
        <v>128</v>
      </c>
      <c r="E30" s="32" t="s">
        <v>54</v>
      </c>
      <c r="F30" s="30">
        <v>15260</v>
      </c>
      <c r="G30" s="248"/>
      <c r="H30" s="67"/>
      <c r="I30" s="212"/>
      <c r="J30" s="247">
        <f>F30*2</f>
        <v>30520</v>
      </c>
      <c r="K30" s="30"/>
      <c r="L30" s="82"/>
      <c r="M30" s="67"/>
      <c r="N30" s="80"/>
      <c r="O30" s="257"/>
      <c r="P30" s="81"/>
      <c r="Q30" s="31"/>
      <c r="R30" s="30"/>
      <c r="S30" s="80"/>
      <c r="T30" s="268"/>
      <c r="U30" s="30"/>
      <c r="V30" s="213"/>
      <c r="W30" s="268"/>
      <c r="X30" s="281">
        <f t="shared" si="0"/>
        <v>30520</v>
      </c>
    </row>
    <row r="31" spans="1:24" ht="23.25" customHeight="1">
      <c r="A31" s="28">
        <v>22</v>
      </c>
      <c r="B31" s="29" t="s">
        <v>92</v>
      </c>
      <c r="C31" s="29" t="s">
        <v>93</v>
      </c>
      <c r="D31" s="29" t="s">
        <v>94</v>
      </c>
      <c r="E31" s="32" t="s">
        <v>54</v>
      </c>
      <c r="F31" s="30">
        <v>15260</v>
      </c>
      <c r="G31" s="248">
        <v>15260</v>
      </c>
      <c r="H31" s="67">
        <v>16030</v>
      </c>
      <c r="I31" s="212">
        <v>16030</v>
      </c>
      <c r="J31" s="247">
        <f>I31*2</f>
        <v>32060</v>
      </c>
      <c r="K31" s="30"/>
      <c r="L31" s="210" t="s">
        <v>247</v>
      </c>
      <c r="M31" s="67">
        <v>641</v>
      </c>
      <c r="N31" s="80" t="s">
        <v>248</v>
      </c>
      <c r="O31" s="257">
        <f>M31*2</f>
        <v>1282</v>
      </c>
      <c r="P31" s="81"/>
      <c r="Q31" s="31"/>
      <c r="R31" s="30"/>
      <c r="S31" s="30"/>
      <c r="T31" s="268"/>
      <c r="U31" s="30"/>
      <c r="V31" s="213"/>
      <c r="W31" s="268"/>
      <c r="X31" s="281">
        <f t="shared" si="0"/>
        <v>33342</v>
      </c>
    </row>
    <row r="32" spans="1:24" ht="23.25" customHeight="1">
      <c r="A32" s="28">
        <v>23</v>
      </c>
      <c r="B32" s="29" t="s">
        <v>92</v>
      </c>
      <c r="C32" s="29" t="s">
        <v>129</v>
      </c>
      <c r="D32" s="29" t="s">
        <v>130</v>
      </c>
      <c r="E32" s="32" t="s">
        <v>54</v>
      </c>
      <c r="F32" s="30">
        <v>15260</v>
      </c>
      <c r="G32" s="248"/>
      <c r="H32" s="67"/>
      <c r="I32" s="212"/>
      <c r="J32" s="247">
        <f>F32*2</f>
        <v>30520</v>
      </c>
      <c r="K32" s="30"/>
      <c r="L32" s="210"/>
      <c r="M32" s="67"/>
      <c r="N32" s="80"/>
      <c r="O32" s="257"/>
      <c r="P32" s="81">
        <v>13970</v>
      </c>
      <c r="Q32" s="31" t="s">
        <v>82</v>
      </c>
      <c r="R32" s="30">
        <v>279</v>
      </c>
      <c r="S32" s="80" t="s">
        <v>245</v>
      </c>
      <c r="T32" s="268">
        <f>R32*2</f>
        <v>558</v>
      </c>
      <c r="U32" s="30"/>
      <c r="V32" s="213"/>
      <c r="W32" s="268"/>
      <c r="X32" s="281">
        <f t="shared" si="0"/>
        <v>31078</v>
      </c>
    </row>
    <row r="33" spans="1:24" ht="23.25" customHeight="1">
      <c r="A33" s="28">
        <v>24</v>
      </c>
      <c r="B33" s="29" t="s">
        <v>89</v>
      </c>
      <c r="C33" s="29" t="s">
        <v>90</v>
      </c>
      <c r="D33" s="29" t="s">
        <v>91</v>
      </c>
      <c r="E33" s="32" t="s">
        <v>53</v>
      </c>
      <c r="F33" s="30">
        <v>11290</v>
      </c>
      <c r="G33" s="248">
        <v>11510</v>
      </c>
      <c r="H33" s="67"/>
      <c r="I33" s="212"/>
      <c r="J33" s="247">
        <f>G33*2</f>
        <v>23020</v>
      </c>
      <c r="K33" s="30"/>
      <c r="L33" s="82"/>
      <c r="M33" s="67"/>
      <c r="N33" s="210"/>
      <c r="O33" s="257"/>
      <c r="P33" s="81"/>
      <c r="Q33" s="31"/>
      <c r="R33" s="30"/>
      <c r="S33" s="30"/>
      <c r="T33" s="268"/>
      <c r="U33" s="30"/>
      <c r="V33" s="80"/>
      <c r="W33" s="268"/>
      <c r="X33" s="281">
        <f t="shared" si="0"/>
        <v>23020</v>
      </c>
    </row>
    <row r="34" spans="1:24" ht="23.25" customHeight="1">
      <c r="A34" s="28">
        <v>25</v>
      </c>
      <c r="B34" s="29" t="s">
        <v>89</v>
      </c>
      <c r="C34" s="29" t="s">
        <v>97</v>
      </c>
      <c r="D34" s="29" t="s">
        <v>98</v>
      </c>
      <c r="E34" s="32" t="s">
        <v>131</v>
      </c>
      <c r="F34" s="30">
        <v>11290</v>
      </c>
      <c r="G34" s="248">
        <v>11510</v>
      </c>
      <c r="H34" s="67">
        <v>12090</v>
      </c>
      <c r="I34" s="212">
        <v>12330</v>
      </c>
      <c r="J34" s="247">
        <f>I34*2</f>
        <v>24660</v>
      </c>
      <c r="K34" s="30">
        <v>3480</v>
      </c>
      <c r="L34" s="82"/>
      <c r="M34" s="67"/>
      <c r="N34" s="210"/>
      <c r="O34" s="257"/>
      <c r="P34" s="81"/>
      <c r="Q34" s="31"/>
      <c r="R34" s="30"/>
      <c r="S34" s="30"/>
      <c r="T34" s="268"/>
      <c r="U34" s="30"/>
      <c r="V34" s="80"/>
      <c r="W34" s="268"/>
      <c r="X34" s="281">
        <f t="shared" si="0"/>
        <v>28140</v>
      </c>
    </row>
    <row r="35" spans="1:24" ht="21.75" customHeight="1">
      <c r="A35" s="28">
        <v>26</v>
      </c>
      <c r="B35" s="29" t="s">
        <v>0</v>
      </c>
      <c r="C35" s="29" t="s">
        <v>132</v>
      </c>
      <c r="D35" s="29" t="s">
        <v>133</v>
      </c>
      <c r="E35" s="32" t="s">
        <v>54</v>
      </c>
      <c r="F35" s="30">
        <v>15260</v>
      </c>
      <c r="G35" s="248"/>
      <c r="H35" s="67"/>
      <c r="I35" s="212"/>
      <c r="J35" s="247">
        <f>F35*2</f>
        <v>30520</v>
      </c>
      <c r="K35" s="30"/>
      <c r="L35" s="82"/>
      <c r="M35" s="67"/>
      <c r="N35" s="80"/>
      <c r="O35" s="257"/>
      <c r="P35" s="81"/>
      <c r="Q35" s="31"/>
      <c r="R35" s="30"/>
      <c r="S35" s="30"/>
      <c r="T35" s="268"/>
      <c r="U35" s="30"/>
      <c r="V35" s="205"/>
      <c r="W35" s="268"/>
      <c r="X35" s="281">
        <f t="shared" si="0"/>
        <v>30520</v>
      </c>
    </row>
    <row r="36" spans="1:24" ht="24.75" customHeight="1">
      <c r="A36" s="28">
        <v>27</v>
      </c>
      <c r="B36" s="29" t="s">
        <v>12</v>
      </c>
      <c r="C36" s="29" t="s">
        <v>1</v>
      </c>
      <c r="D36" s="29" t="s">
        <v>75</v>
      </c>
      <c r="E36" s="216" t="s">
        <v>53</v>
      </c>
      <c r="F36" s="30">
        <v>11740</v>
      </c>
      <c r="G36" s="248">
        <v>11960</v>
      </c>
      <c r="H36" s="217">
        <v>12560</v>
      </c>
      <c r="I36" s="212"/>
      <c r="J36" s="247">
        <f>H36*2</f>
        <v>25120</v>
      </c>
      <c r="K36" s="30"/>
      <c r="L36" s="82"/>
      <c r="M36" s="217"/>
      <c r="N36" s="68"/>
      <c r="O36" s="259"/>
      <c r="P36" s="81"/>
      <c r="Q36" s="80"/>
      <c r="R36" s="213"/>
      <c r="S36" s="213"/>
      <c r="T36" s="270"/>
      <c r="U36" s="213"/>
      <c r="V36" s="80"/>
      <c r="W36" s="268"/>
      <c r="X36" s="281">
        <f t="shared" si="0"/>
        <v>25120</v>
      </c>
    </row>
    <row r="37" spans="1:38" ht="11.25" customHeight="1">
      <c r="A37" s="33"/>
      <c r="B37" s="106"/>
      <c r="C37" s="106"/>
      <c r="D37" s="106"/>
      <c r="E37" s="107"/>
      <c r="F37" s="108"/>
      <c r="G37" s="108"/>
      <c r="H37" s="110"/>
      <c r="J37" s="108"/>
      <c r="K37" s="108"/>
      <c r="L37" s="109"/>
      <c r="M37" s="110"/>
      <c r="N37" s="111"/>
      <c r="O37" s="112"/>
      <c r="P37" s="113"/>
      <c r="Q37" s="34"/>
      <c r="R37" s="108"/>
      <c r="S37" s="108"/>
      <c r="T37" s="84"/>
      <c r="U37" s="108"/>
      <c r="V37" s="218"/>
      <c r="W37" s="84"/>
      <c r="X37" s="115"/>
      <c r="AD37" s="78"/>
      <c r="AH37" s="77"/>
      <c r="AL37" s="72"/>
    </row>
    <row r="38" spans="1:24" ht="23.25" customHeight="1">
      <c r="A38" s="116">
        <v>28</v>
      </c>
      <c r="B38" s="117" t="s">
        <v>12</v>
      </c>
      <c r="C38" s="117" t="s">
        <v>99</v>
      </c>
      <c r="D38" s="117" t="s">
        <v>134</v>
      </c>
      <c r="E38" s="118" t="s">
        <v>53</v>
      </c>
      <c r="F38" s="119">
        <v>11740</v>
      </c>
      <c r="G38" s="249">
        <v>11960</v>
      </c>
      <c r="H38" s="122">
        <v>12560</v>
      </c>
      <c r="I38" s="219"/>
      <c r="J38" s="249">
        <f>H38*2</f>
        <v>25120</v>
      </c>
      <c r="K38" s="219"/>
      <c r="L38" s="121"/>
      <c r="M38" s="122"/>
      <c r="N38" s="123"/>
      <c r="O38" s="255"/>
      <c r="P38" s="124"/>
      <c r="Q38" s="125"/>
      <c r="R38" s="119"/>
      <c r="S38" s="119"/>
      <c r="T38" s="271"/>
      <c r="U38" s="119"/>
      <c r="V38" s="120"/>
      <c r="W38" s="271"/>
      <c r="X38" s="126">
        <f>SUM(J38:K38,O38,T38,W38)</f>
        <v>25120</v>
      </c>
    </row>
    <row r="39" spans="1:24" ht="23.25" customHeight="1">
      <c r="A39" s="134">
        <v>29</v>
      </c>
      <c r="B39" s="135"/>
      <c r="C39" s="135"/>
      <c r="D39" s="135" t="s">
        <v>100</v>
      </c>
      <c r="E39" s="136" t="s">
        <v>53</v>
      </c>
      <c r="F39" s="137">
        <v>10850</v>
      </c>
      <c r="G39" s="250">
        <v>11070</v>
      </c>
      <c r="H39" s="140">
        <v>11630</v>
      </c>
      <c r="I39" s="220"/>
      <c r="J39" s="250">
        <f>H39*2</f>
        <v>23260</v>
      </c>
      <c r="K39" s="220"/>
      <c r="L39" s="139"/>
      <c r="M39" s="140"/>
      <c r="N39" s="221"/>
      <c r="O39" s="260"/>
      <c r="P39" s="141"/>
      <c r="Q39" s="142"/>
      <c r="R39" s="137"/>
      <c r="S39" s="137"/>
      <c r="T39" s="272"/>
      <c r="U39" s="137"/>
      <c r="V39" s="138"/>
      <c r="W39" s="272"/>
      <c r="X39" s="143">
        <f>SUM(J39:K39,O39,T39,W39)</f>
        <v>23260</v>
      </c>
    </row>
    <row r="40" spans="1:29" ht="18.75" customHeight="1">
      <c r="A40" s="33"/>
      <c r="B40" s="106"/>
      <c r="C40" s="106"/>
      <c r="D40" s="106"/>
      <c r="F40" s="108"/>
      <c r="G40" s="108"/>
      <c r="J40" s="285">
        <f>SUM(J38:J39)</f>
        <v>48380</v>
      </c>
      <c r="K40" s="224"/>
      <c r="L40" s="223"/>
      <c r="M40" s="224"/>
      <c r="N40" s="223"/>
      <c r="O40" s="261"/>
      <c r="P40" s="224"/>
      <c r="Q40" s="224"/>
      <c r="R40" s="224"/>
      <c r="S40" s="224"/>
      <c r="T40" s="261"/>
      <c r="U40" s="224"/>
      <c r="V40" s="225"/>
      <c r="W40" s="261"/>
      <c r="X40" s="222">
        <f>SUM(X38:X39)</f>
        <v>48380</v>
      </c>
      <c r="Y40" s="83"/>
      <c r="Z40" s="83"/>
      <c r="AA40" s="83"/>
      <c r="AB40" s="83"/>
      <c r="AC40" s="83"/>
    </row>
    <row r="41" spans="1:38" ht="11.25" customHeight="1">
      <c r="A41" s="33"/>
      <c r="B41" s="106"/>
      <c r="C41" s="106"/>
      <c r="D41" s="106"/>
      <c r="E41" s="107"/>
      <c r="F41" s="108"/>
      <c r="G41" s="108"/>
      <c r="H41" s="110"/>
      <c r="J41" s="108"/>
      <c r="K41" s="108"/>
      <c r="L41" s="109"/>
      <c r="M41" s="110"/>
      <c r="N41" s="111"/>
      <c r="O41" s="112"/>
      <c r="P41" s="113"/>
      <c r="Q41" s="34"/>
      <c r="R41" s="108"/>
      <c r="S41" s="108"/>
      <c r="T41" s="84"/>
      <c r="U41" s="108"/>
      <c r="V41" s="218"/>
      <c r="W41" s="84"/>
      <c r="X41" s="115"/>
      <c r="AD41" s="78"/>
      <c r="AH41" s="77"/>
      <c r="AL41" s="72"/>
    </row>
    <row r="42" spans="1:24" ht="21.75" customHeight="1">
      <c r="A42" s="116">
        <v>30</v>
      </c>
      <c r="B42" s="117" t="s">
        <v>135</v>
      </c>
      <c r="C42" s="117" t="s">
        <v>136</v>
      </c>
      <c r="D42" s="117" t="s">
        <v>137</v>
      </c>
      <c r="E42" s="118" t="s">
        <v>53</v>
      </c>
      <c r="F42" s="119">
        <v>11960</v>
      </c>
      <c r="G42" s="249">
        <v>12200</v>
      </c>
      <c r="H42" s="122"/>
      <c r="I42" s="219"/>
      <c r="J42" s="249">
        <f>G42*2</f>
        <v>24400</v>
      </c>
      <c r="K42" s="119">
        <v>1440</v>
      </c>
      <c r="L42" s="121"/>
      <c r="M42" s="122"/>
      <c r="N42" s="123"/>
      <c r="O42" s="255"/>
      <c r="P42" s="124"/>
      <c r="Q42" s="125"/>
      <c r="R42" s="119"/>
      <c r="S42" s="119"/>
      <c r="T42" s="271"/>
      <c r="U42" s="119"/>
      <c r="V42" s="120"/>
      <c r="W42" s="271"/>
      <c r="X42" s="126">
        <f>SUM(J42:K42,O42,T42,W42)</f>
        <v>25840</v>
      </c>
    </row>
    <row r="43" spans="1:24" ht="21.75" customHeight="1">
      <c r="A43" s="134">
        <v>31</v>
      </c>
      <c r="B43" s="135"/>
      <c r="C43" s="135"/>
      <c r="D43" s="135" t="s">
        <v>138</v>
      </c>
      <c r="E43" s="136" t="s">
        <v>53</v>
      </c>
      <c r="F43" s="137">
        <v>11290</v>
      </c>
      <c r="G43" s="250">
        <v>11510</v>
      </c>
      <c r="H43" s="140"/>
      <c r="I43" s="220"/>
      <c r="J43" s="250">
        <f>G43*2</f>
        <v>23020</v>
      </c>
      <c r="K43" s="137">
        <v>1320</v>
      </c>
      <c r="L43" s="139"/>
      <c r="M43" s="140"/>
      <c r="N43" s="221"/>
      <c r="O43" s="260"/>
      <c r="P43" s="141"/>
      <c r="Q43" s="142"/>
      <c r="R43" s="137"/>
      <c r="S43" s="137"/>
      <c r="T43" s="272"/>
      <c r="U43" s="137"/>
      <c r="V43" s="138"/>
      <c r="W43" s="272"/>
      <c r="X43" s="143">
        <f>SUM(J43:K43,O43,T43,W43)</f>
        <v>24340</v>
      </c>
    </row>
    <row r="44" spans="1:24" ht="21.75" customHeight="1">
      <c r="A44" s="33"/>
      <c r="B44" s="106"/>
      <c r="C44" s="106"/>
      <c r="D44" s="106"/>
      <c r="E44" s="226"/>
      <c r="F44" s="191"/>
      <c r="G44" s="191"/>
      <c r="H44" s="95"/>
      <c r="J44" s="283">
        <f>SUM(J42:J43)</f>
        <v>47420</v>
      </c>
      <c r="K44" s="283">
        <f>SUM(K42:K43)</f>
        <v>2760</v>
      </c>
      <c r="L44" s="227"/>
      <c r="M44" s="228"/>
      <c r="N44" s="229"/>
      <c r="O44" s="262"/>
      <c r="P44" s="230"/>
      <c r="Q44" s="231"/>
      <c r="R44" s="224"/>
      <c r="S44" s="224"/>
      <c r="T44" s="261"/>
      <c r="U44" s="224"/>
      <c r="V44" s="225"/>
      <c r="W44" s="261"/>
      <c r="X44" s="280">
        <f>SUM(X42:X43)</f>
        <v>50180</v>
      </c>
    </row>
    <row r="45" spans="6:24" ht="12" customHeight="1">
      <c r="F45" s="36"/>
      <c r="G45" s="36"/>
      <c r="J45" s="36"/>
      <c r="K45" s="36"/>
      <c r="L45" s="88"/>
      <c r="M45" s="89"/>
      <c r="O45" s="91"/>
      <c r="P45" s="92"/>
      <c r="Q45" s="93"/>
      <c r="R45" s="94"/>
      <c r="T45" s="95"/>
      <c r="V45" s="94"/>
      <c r="W45" s="95"/>
      <c r="X45" s="96"/>
    </row>
    <row r="46" spans="1:24" ht="21.75" customHeight="1">
      <c r="A46" s="282"/>
      <c r="B46" s="553" t="s">
        <v>57</v>
      </c>
      <c r="C46" s="553"/>
      <c r="D46" s="553"/>
      <c r="E46" s="553"/>
      <c r="F46" s="248"/>
      <c r="G46" s="248"/>
      <c r="H46" s="278"/>
      <c r="I46" s="212"/>
      <c r="J46" s="248">
        <f>SUM(J9,J11:J36,J40,J44)</f>
        <v>957260</v>
      </c>
      <c r="K46" s="248">
        <f>SUM(K9,K11:K36,K40,K44)</f>
        <v>23760</v>
      </c>
      <c r="L46" s="248"/>
      <c r="M46" s="248"/>
      <c r="N46" s="248"/>
      <c r="O46" s="248">
        <f>SUM(O9,O11:O36,O40,O44)</f>
        <v>2832</v>
      </c>
      <c r="P46" s="248"/>
      <c r="Q46" s="248"/>
      <c r="R46" s="248"/>
      <c r="S46" s="248"/>
      <c r="T46" s="248">
        <f>SUM(T9,T11:T36,T40,T44)</f>
        <v>2792</v>
      </c>
      <c r="U46" s="248"/>
      <c r="V46" s="248"/>
      <c r="W46" s="248">
        <f>SUM(W9,W11:W36,W40,W44)</f>
        <v>0</v>
      </c>
      <c r="X46" s="248">
        <f>SUM(X9,X11:X36,X40,X44)</f>
        <v>986644</v>
      </c>
    </row>
    <row r="47" spans="1:24" ht="24.75" customHeight="1">
      <c r="A47" s="79"/>
      <c r="B47" s="97"/>
      <c r="C47" s="97"/>
      <c r="D47" s="97"/>
      <c r="E47" s="97"/>
      <c r="F47" s="97"/>
      <c r="G47" s="97"/>
      <c r="H47" s="196"/>
      <c r="I47" s="435"/>
      <c r="J47" s="251"/>
      <c r="K47" s="98"/>
      <c r="L47" s="84"/>
      <c r="M47" s="84"/>
      <c r="N47" s="84"/>
      <c r="O47" s="263"/>
      <c r="P47" s="84"/>
      <c r="Q47" s="84"/>
      <c r="R47" s="84"/>
      <c r="S47" s="84"/>
      <c r="T47" s="263"/>
      <c r="U47" s="84"/>
      <c r="V47" s="84"/>
      <c r="W47" s="263"/>
      <c r="X47" s="84"/>
    </row>
  </sheetData>
  <sheetProtection password="CC71" sheet="1" objects="1" scenarios="1" selectLockedCells="1" selectUnlockedCells="1"/>
  <mergeCells count="20">
    <mergeCell ref="AL4:AL5"/>
    <mergeCell ref="AH4:AI4"/>
    <mergeCell ref="AF4:AG4"/>
    <mergeCell ref="B46:E46"/>
    <mergeCell ref="E4:E5"/>
    <mergeCell ref="AD4:AE4"/>
    <mergeCell ref="AJ4:AJ5"/>
    <mergeCell ref="AK4:AK5"/>
    <mergeCell ref="B4:B5"/>
    <mergeCell ref="F4:K4"/>
    <mergeCell ref="A1:X1"/>
    <mergeCell ref="A2:X2"/>
    <mergeCell ref="A3:X3"/>
    <mergeCell ref="L4:O4"/>
    <mergeCell ref="P4:T4"/>
    <mergeCell ref="U4:W4"/>
    <mergeCell ref="X4:X5"/>
    <mergeCell ref="A4:A5"/>
    <mergeCell ref="C4:C5"/>
    <mergeCell ref="D4:D5"/>
  </mergeCells>
  <printOptions/>
  <pageMargins left="0.16" right="0.17" top="0.24" bottom="0.19" header="0.16" footer="0.16"/>
  <pageSetup horizontalDpi="600" verticalDpi="600" orientation="landscape" paperSize="9" scale="95" r:id="rId2"/>
  <headerFooter alignWithMargins="0">
    <oddHeader>&amp;Rหน้าที่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90" zoomScaleNormal="80" zoomScaleSheetLayoutView="90" workbookViewId="0" topLeftCell="A1">
      <selection activeCell="Q1" sqref="Q1"/>
    </sheetView>
  </sheetViews>
  <sheetFormatPr defaultColWidth="9.140625" defaultRowHeight="21.75"/>
  <cols>
    <col min="1" max="1" width="4.00390625" style="0" customWidth="1"/>
    <col min="2" max="2" width="20.00390625" style="0" customWidth="1"/>
    <col min="3" max="3" width="14.421875" style="0" customWidth="1"/>
    <col min="4" max="4" width="5.28125" style="0" customWidth="1"/>
    <col min="5" max="5" width="12.00390625" style="0" customWidth="1"/>
    <col min="6" max="6" width="12.00390625" style="458" customWidth="1"/>
    <col min="7" max="9" width="7.00390625" style="0" customWidth="1"/>
    <col min="10" max="11" width="8.7109375" style="0" customWidth="1"/>
    <col min="12" max="12" width="10.140625" style="458" customWidth="1"/>
    <col min="13" max="13" width="14.421875" style="0" customWidth="1"/>
    <col min="14" max="14" width="17.7109375" style="0" customWidth="1"/>
    <col min="15" max="16" width="9.140625" style="0" hidden="1" customWidth="1"/>
  </cols>
  <sheetData>
    <row r="1" spans="1:16" s="437" customFormat="1" ht="22.5">
      <c r="A1" s="564" t="s">
        <v>280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69"/>
      <c r="P1" s="69"/>
    </row>
    <row r="2" spans="1:14" s="473" customFormat="1" ht="36.75" customHeight="1">
      <c r="A2" s="463" t="s">
        <v>298</v>
      </c>
      <c r="B2" s="438"/>
      <c r="C2" s="438"/>
      <c r="D2" s="438"/>
      <c r="E2" s="438"/>
      <c r="F2" s="470"/>
      <c r="G2" s="438"/>
      <c r="H2" s="438"/>
      <c r="I2" s="438"/>
      <c r="J2" s="438"/>
      <c r="K2" s="438"/>
      <c r="L2" s="470"/>
      <c r="M2" s="438"/>
      <c r="N2" s="438"/>
    </row>
    <row r="3" spans="1:14" s="437" customFormat="1" ht="26.25" customHeight="1">
      <c r="A3" s="571" t="s">
        <v>274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</row>
    <row r="4" spans="1:14" s="439" customFormat="1" ht="21.75" customHeight="1">
      <c r="A4" s="565"/>
      <c r="B4" s="565" t="s">
        <v>16</v>
      </c>
      <c r="C4" s="561" t="s">
        <v>17</v>
      </c>
      <c r="D4" s="563"/>
      <c r="E4" s="560" t="s">
        <v>249</v>
      </c>
      <c r="F4" s="560"/>
      <c r="G4" s="561" t="s">
        <v>250</v>
      </c>
      <c r="H4" s="562"/>
      <c r="I4" s="562"/>
      <c r="J4" s="562"/>
      <c r="K4" s="562"/>
      <c r="L4" s="563"/>
      <c r="M4" s="569" t="s">
        <v>43</v>
      </c>
      <c r="N4" s="565" t="s">
        <v>6</v>
      </c>
    </row>
    <row r="5" spans="1:14" s="439" customFormat="1" ht="21">
      <c r="A5" s="566"/>
      <c r="B5" s="566"/>
      <c r="C5" s="567"/>
      <c r="D5" s="568"/>
      <c r="E5" s="464"/>
      <c r="F5" s="466" t="s">
        <v>275</v>
      </c>
      <c r="G5" s="467" t="s">
        <v>251</v>
      </c>
      <c r="H5" s="469" t="s">
        <v>252</v>
      </c>
      <c r="I5" s="469" t="s">
        <v>253</v>
      </c>
      <c r="J5" s="467" t="s">
        <v>254</v>
      </c>
      <c r="K5" s="440" t="s">
        <v>276</v>
      </c>
      <c r="L5" s="467" t="s">
        <v>275</v>
      </c>
      <c r="M5" s="570"/>
      <c r="N5" s="566"/>
    </row>
    <row r="6" spans="1:14" ht="27" customHeight="1">
      <c r="A6" s="441">
        <v>1</v>
      </c>
      <c r="B6" s="442" t="s">
        <v>255</v>
      </c>
      <c r="C6" s="443" t="s">
        <v>256</v>
      </c>
      <c r="D6" s="444">
        <v>6</v>
      </c>
      <c r="E6" s="445">
        <v>15243.72</v>
      </c>
      <c r="F6" s="471">
        <f>E6*2</f>
        <v>30487.44</v>
      </c>
      <c r="G6" s="446">
        <v>468</v>
      </c>
      <c r="H6" s="446">
        <v>803</v>
      </c>
      <c r="I6" s="446">
        <v>674</v>
      </c>
      <c r="J6" s="446">
        <v>877</v>
      </c>
      <c r="K6" s="446">
        <f>SUM(G6:J6)</f>
        <v>2822</v>
      </c>
      <c r="L6" s="472">
        <f>K6*2</f>
        <v>5644</v>
      </c>
      <c r="M6" s="447">
        <f>SUM(F6,L6)</f>
        <v>36131.44</v>
      </c>
      <c r="N6" s="442" t="s">
        <v>257</v>
      </c>
    </row>
    <row r="7" spans="1:14" ht="27" customHeight="1">
      <c r="A7" s="441">
        <v>2</v>
      </c>
      <c r="B7" s="442" t="s">
        <v>258</v>
      </c>
      <c r="C7" s="443" t="s">
        <v>259</v>
      </c>
      <c r="D7" s="444">
        <v>6</v>
      </c>
      <c r="E7" s="445">
        <v>14338.12</v>
      </c>
      <c r="F7" s="471">
        <f aca="true" t="shared" si="0" ref="F7:F15">E7*2</f>
        <v>28676.24</v>
      </c>
      <c r="G7" s="446">
        <v>0</v>
      </c>
      <c r="H7" s="446">
        <v>758</v>
      </c>
      <c r="I7" s="446">
        <v>636</v>
      </c>
      <c r="J7" s="446">
        <v>827</v>
      </c>
      <c r="K7" s="446">
        <f aca="true" t="shared" si="1" ref="K7:K15">SUM(G7:J7)</f>
        <v>2221</v>
      </c>
      <c r="L7" s="472">
        <f aca="true" t="shared" si="2" ref="L7:L15">K7*2</f>
        <v>4442</v>
      </c>
      <c r="M7" s="447">
        <f aca="true" t="shared" si="3" ref="M7:M15">SUM(F7,L7)</f>
        <v>33118.240000000005</v>
      </c>
      <c r="N7" s="442" t="s">
        <v>260</v>
      </c>
    </row>
    <row r="8" spans="1:14" ht="27" customHeight="1">
      <c r="A8" s="441">
        <v>3</v>
      </c>
      <c r="B8" s="442" t="s">
        <v>261</v>
      </c>
      <c r="C8" s="443" t="s">
        <v>256</v>
      </c>
      <c r="D8" s="444" t="s">
        <v>262</v>
      </c>
      <c r="E8" s="445">
        <v>15221.43</v>
      </c>
      <c r="F8" s="471">
        <f t="shared" si="0"/>
        <v>30442.86</v>
      </c>
      <c r="G8" s="446">
        <v>0</v>
      </c>
      <c r="H8" s="446">
        <v>0</v>
      </c>
      <c r="I8" s="446">
        <v>0</v>
      </c>
      <c r="J8" s="446">
        <v>921</v>
      </c>
      <c r="K8" s="446">
        <f t="shared" si="1"/>
        <v>921</v>
      </c>
      <c r="L8" s="472">
        <f t="shared" si="2"/>
        <v>1842</v>
      </c>
      <c r="M8" s="447">
        <f t="shared" si="3"/>
        <v>32284.86</v>
      </c>
      <c r="N8" s="442" t="s">
        <v>263</v>
      </c>
    </row>
    <row r="9" spans="1:14" ht="27" customHeight="1">
      <c r="A9" s="441">
        <v>4</v>
      </c>
      <c r="B9" s="442" t="s">
        <v>264</v>
      </c>
      <c r="C9" s="443" t="s">
        <v>265</v>
      </c>
      <c r="D9" s="444" t="s">
        <v>262</v>
      </c>
      <c r="E9" s="445">
        <v>9933.35</v>
      </c>
      <c r="F9" s="471">
        <f t="shared" si="0"/>
        <v>19866.7</v>
      </c>
      <c r="G9" s="446">
        <v>0</v>
      </c>
      <c r="H9" s="446">
        <v>529</v>
      </c>
      <c r="I9" s="446">
        <v>444</v>
      </c>
      <c r="J9" s="446">
        <v>578</v>
      </c>
      <c r="K9" s="446">
        <f t="shared" si="1"/>
        <v>1551</v>
      </c>
      <c r="L9" s="472">
        <f t="shared" si="2"/>
        <v>3102</v>
      </c>
      <c r="M9" s="447">
        <f t="shared" si="3"/>
        <v>22968.7</v>
      </c>
      <c r="N9" s="442" t="s">
        <v>266</v>
      </c>
    </row>
    <row r="10" spans="1:14" ht="27" customHeight="1">
      <c r="A10" s="441">
        <v>5</v>
      </c>
      <c r="B10" s="442" t="s">
        <v>267</v>
      </c>
      <c r="C10" s="443" t="s">
        <v>265</v>
      </c>
      <c r="D10" s="444" t="s">
        <v>262</v>
      </c>
      <c r="E10" s="445">
        <v>13892.77</v>
      </c>
      <c r="F10" s="471">
        <f t="shared" si="0"/>
        <v>27785.54</v>
      </c>
      <c r="G10" s="446">
        <v>0</v>
      </c>
      <c r="H10" s="446">
        <v>735</v>
      </c>
      <c r="I10" s="446">
        <v>617</v>
      </c>
      <c r="J10" s="446">
        <v>802</v>
      </c>
      <c r="K10" s="446">
        <f t="shared" si="1"/>
        <v>2154</v>
      </c>
      <c r="L10" s="472">
        <f t="shared" si="2"/>
        <v>4308</v>
      </c>
      <c r="M10" s="447">
        <f t="shared" si="3"/>
        <v>32093.54</v>
      </c>
      <c r="N10" s="442" t="s">
        <v>268</v>
      </c>
    </row>
    <row r="11" spans="1:14" ht="27" customHeight="1">
      <c r="A11" s="441">
        <v>6</v>
      </c>
      <c r="B11" s="442" t="s">
        <v>269</v>
      </c>
      <c r="C11" s="443" t="s">
        <v>256</v>
      </c>
      <c r="D11" s="444" t="s">
        <v>262</v>
      </c>
      <c r="E11" s="445">
        <v>14682.01</v>
      </c>
      <c r="F11" s="471">
        <f t="shared" si="0"/>
        <v>29364.02</v>
      </c>
      <c r="G11" s="446">
        <v>0</v>
      </c>
      <c r="H11" s="446">
        <v>0</v>
      </c>
      <c r="I11" s="446">
        <v>0</v>
      </c>
      <c r="J11" s="446">
        <v>909</v>
      </c>
      <c r="K11" s="446">
        <f t="shared" si="1"/>
        <v>909</v>
      </c>
      <c r="L11" s="472">
        <f t="shared" si="2"/>
        <v>1818</v>
      </c>
      <c r="M11" s="447">
        <f t="shared" si="3"/>
        <v>31182.02</v>
      </c>
      <c r="N11" s="442" t="s">
        <v>270</v>
      </c>
    </row>
    <row r="12" spans="1:14" ht="27" customHeight="1">
      <c r="A12" s="441">
        <v>7</v>
      </c>
      <c r="B12" s="450" t="s">
        <v>271</v>
      </c>
      <c r="C12" s="451" t="s">
        <v>54</v>
      </c>
      <c r="D12" s="452" t="s">
        <v>81</v>
      </c>
      <c r="E12" s="453">
        <v>6829.94</v>
      </c>
      <c r="F12" s="471">
        <f t="shared" si="0"/>
        <v>13659.88</v>
      </c>
      <c r="G12" s="454">
        <v>0</v>
      </c>
      <c r="H12" s="454">
        <v>0</v>
      </c>
      <c r="I12" s="454">
        <v>0</v>
      </c>
      <c r="J12" s="454">
        <v>0</v>
      </c>
      <c r="K12" s="446">
        <f t="shared" si="1"/>
        <v>0</v>
      </c>
      <c r="L12" s="472">
        <f t="shared" si="2"/>
        <v>0</v>
      </c>
      <c r="M12" s="447">
        <f t="shared" si="3"/>
        <v>13659.88</v>
      </c>
      <c r="N12" s="450" t="s">
        <v>272</v>
      </c>
    </row>
    <row r="13" spans="1:14" ht="27" customHeight="1">
      <c r="A13" s="441">
        <v>8</v>
      </c>
      <c r="B13" s="465" t="s">
        <v>277</v>
      </c>
      <c r="C13" s="451" t="s">
        <v>54</v>
      </c>
      <c r="D13" s="452" t="s">
        <v>81</v>
      </c>
      <c r="E13" s="453">
        <v>8329.62</v>
      </c>
      <c r="F13" s="471">
        <f t="shared" si="0"/>
        <v>16659.24</v>
      </c>
      <c r="G13" s="454">
        <v>0</v>
      </c>
      <c r="H13" s="454">
        <v>0</v>
      </c>
      <c r="I13" s="454">
        <v>0</v>
      </c>
      <c r="J13" s="454">
        <v>0</v>
      </c>
      <c r="K13" s="446">
        <f t="shared" si="1"/>
        <v>0</v>
      </c>
      <c r="L13" s="472">
        <f t="shared" si="2"/>
        <v>0</v>
      </c>
      <c r="M13" s="447">
        <f t="shared" si="3"/>
        <v>16659.24</v>
      </c>
      <c r="N13" s="450"/>
    </row>
    <row r="14" spans="1:14" ht="27" customHeight="1">
      <c r="A14" s="441">
        <v>9</v>
      </c>
      <c r="B14" s="465" t="s">
        <v>278</v>
      </c>
      <c r="C14" s="451" t="s">
        <v>54</v>
      </c>
      <c r="D14" s="452" t="s">
        <v>81</v>
      </c>
      <c r="E14" s="453">
        <v>9144.46</v>
      </c>
      <c r="F14" s="471">
        <f t="shared" si="0"/>
        <v>18288.92</v>
      </c>
      <c r="G14" s="454">
        <v>0</v>
      </c>
      <c r="H14" s="454">
        <v>0</v>
      </c>
      <c r="I14" s="454">
        <v>0</v>
      </c>
      <c r="J14" s="454">
        <v>0</v>
      </c>
      <c r="K14" s="446">
        <f t="shared" si="1"/>
        <v>0</v>
      </c>
      <c r="L14" s="472">
        <f t="shared" si="2"/>
        <v>0</v>
      </c>
      <c r="M14" s="447">
        <f t="shared" si="3"/>
        <v>18288.92</v>
      </c>
      <c r="N14" s="450"/>
    </row>
    <row r="15" spans="1:14" ht="27" customHeight="1">
      <c r="A15" s="441">
        <v>10</v>
      </c>
      <c r="B15" s="465" t="s">
        <v>279</v>
      </c>
      <c r="C15" s="451" t="s">
        <v>54</v>
      </c>
      <c r="D15" s="452" t="s">
        <v>81</v>
      </c>
      <c r="E15" s="453">
        <v>8635.6</v>
      </c>
      <c r="F15" s="471">
        <f t="shared" si="0"/>
        <v>17271.2</v>
      </c>
      <c r="G15" s="454">
        <v>0</v>
      </c>
      <c r="H15" s="454">
        <v>0</v>
      </c>
      <c r="I15" s="454">
        <v>0</v>
      </c>
      <c r="J15" s="454">
        <v>0</v>
      </c>
      <c r="K15" s="446">
        <f t="shared" si="1"/>
        <v>0</v>
      </c>
      <c r="L15" s="472">
        <f t="shared" si="2"/>
        <v>0</v>
      </c>
      <c r="M15" s="447">
        <f t="shared" si="3"/>
        <v>17271.2</v>
      </c>
      <c r="N15" s="450"/>
    </row>
    <row r="16" spans="1:14" s="458" customFormat="1" ht="27" customHeight="1">
      <c r="A16" s="455"/>
      <c r="B16" s="557" t="s">
        <v>273</v>
      </c>
      <c r="C16" s="558"/>
      <c r="D16" s="559"/>
      <c r="E16" s="456"/>
      <c r="F16" s="457">
        <f aca="true" t="shared" si="4" ref="F16:L16">SUM(F6:F12)</f>
        <v>180282.68</v>
      </c>
      <c r="G16" s="468">
        <f t="shared" si="4"/>
        <v>468</v>
      </c>
      <c r="H16" s="468">
        <f t="shared" si="4"/>
        <v>2825</v>
      </c>
      <c r="I16" s="468">
        <f t="shared" si="4"/>
        <v>2371</v>
      </c>
      <c r="J16" s="468">
        <f t="shared" si="4"/>
        <v>4914</v>
      </c>
      <c r="K16" s="468">
        <f t="shared" si="4"/>
        <v>10578</v>
      </c>
      <c r="L16" s="457">
        <f t="shared" si="4"/>
        <v>21156</v>
      </c>
      <c r="M16" s="456">
        <f>SUM(M6:M15)</f>
        <v>253658.03999999998</v>
      </c>
      <c r="N16" s="455"/>
    </row>
    <row r="17" spans="1:14" s="462" customFormat="1" ht="27" customHeight="1">
      <c r="A17" s="459"/>
      <c r="B17" s="460"/>
      <c r="C17" s="460"/>
      <c r="D17" s="459"/>
      <c r="E17" s="461"/>
      <c r="F17" s="461"/>
      <c r="G17" s="461"/>
      <c r="H17" s="461"/>
      <c r="I17" s="461"/>
      <c r="J17" s="461"/>
      <c r="K17" s="461"/>
      <c r="L17" s="461"/>
      <c r="M17" s="461"/>
      <c r="N17" s="459"/>
    </row>
    <row r="18" spans="6:12" s="437" customFormat="1" ht="21.75">
      <c r="F18" s="462"/>
      <c r="L18" s="462"/>
    </row>
    <row r="19" spans="6:12" s="437" customFormat="1" ht="21.75">
      <c r="F19" s="462"/>
      <c r="L19" s="462"/>
    </row>
  </sheetData>
  <sheetProtection password="CC71" sheet="1" objects="1" scenarios="1" selectLockedCells="1" selectUnlockedCells="1"/>
  <mergeCells count="10">
    <mergeCell ref="B16:D16"/>
    <mergeCell ref="E4:F4"/>
    <mergeCell ref="G4:L4"/>
    <mergeCell ref="A1:N1"/>
    <mergeCell ref="A4:A5"/>
    <mergeCell ref="B4:B5"/>
    <mergeCell ref="C4:D5"/>
    <mergeCell ref="M4:M5"/>
    <mergeCell ref="N4:N5"/>
    <mergeCell ref="A3:N3"/>
  </mergeCells>
  <printOptions/>
  <pageMargins left="0.61" right="0.4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17"/>
  <sheetViews>
    <sheetView view="pageBreakPreview" zoomScale="85" zoomScaleSheetLayoutView="85" workbookViewId="0" topLeftCell="A1">
      <selection activeCell="Q1" sqref="Q1"/>
    </sheetView>
  </sheetViews>
  <sheetFormatPr defaultColWidth="9.140625" defaultRowHeight="21.75"/>
  <cols>
    <col min="1" max="1" width="3.28125" style="5" customWidth="1"/>
    <col min="2" max="2" width="9.8515625" style="5" customWidth="1"/>
    <col min="3" max="3" width="12.140625" style="5" customWidth="1"/>
    <col min="4" max="4" width="19.140625" style="5" customWidth="1"/>
    <col min="5" max="5" width="13.8515625" style="5" customWidth="1"/>
    <col min="6" max="6" width="9.421875" style="5" customWidth="1"/>
    <col min="7" max="7" width="8.421875" style="5" customWidth="1"/>
    <col min="8" max="8" width="8.421875" style="11" customWidth="1"/>
    <col min="9" max="9" width="11.8515625" style="5" customWidth="1"/>
    <col min="10" max="10" width="7.57421875" style="5" customWidth="1"/>
    <col min="11" max="11" width="5.7109375" style="286" customWidth="1"/>
    <col min="12" max="12" width="10.140625" style="165" customWidth="1"/>
    <col min="13" max="13" width="8.140625" style="5" customWidth="1"/>
    <col min="14" max="14" width="5.7109375" style="5" customWidth="1"/>
    <col min="15" max="15" width="10.00390625" style="165" customWidth="1"/>
    <col min="16" max="16" width="13.421875" style="165" customWidth="1"/>
    <col min="17" max="16384" width="9.140625" style="5" customWidth="1"/>
  </cols>
  <sheetData>
    <row r="1" spans="1:16" ht="22.5">
      <c r="A1" s="572" t="s">
        <v>143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33.75" customHeight="1">
      <c r="A2" s="504" t="s">
        <v>194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</row>
    <row r="3" spans="1:16" ht="21" customHeight="1">
      <c r="A3" s="574" t="s">
        <v>11</v>
      </c>
      <c r="B3" s="574" t="s">
        <v>5</v>
      </c>
      <c r="C3" s="574" t="s">
        <v>6</v>
      </c>
      <c r="D3" s="574" t="s">
        <v>16</v>
      </c>
      <c r="E3" s="574" t="s">
        <v>17</v>
      </c>
      <c r="F3" s="581" t="s">
        <v>144</v>
      </c>
      <c r="G3" s="582"/>
      <c r="H3" s="583"/>
      <c r="I3" s="575" t="s">
        <v>48</v>
      </c>
      <c r="J3" s="578" t="s">
        <v>145</v>
      </c>
      <c r="K3" s="579"/>
      <c r="L3" s="579"/>
      <c r="M3" s="578" t="s">
        <v>146</v>
      </c>
      <c r="N3" s="579"/>
      <c r="O3" s="579"/>
      <c r="P3" s="580" t="s">
        <v>147</v>
      </c>
    </row>
    <row r="4" spans="1:16" ht="22.5" customHeight="1">
      <c r="A4" s="574"/>
      <c r="B4" s="574"/>
      <c r="C4" s="574"/>
      <c r="D4" s="574"/>
      <c r="E4" s="574"/>
      <c r="F4" s="591" t="s">
        <v>149</v>
      </c>
      <c r="G4" s="591"/>
      <c r="H4" s="387" t="s">
        <v>148</v>
      </c>
      <c r="I4" s="576"/>
      <c r="J4" s="592" t="s">
        <v>150</v>
      </c>
      <c r="K4" s="587" t="s">
        <v>151</v>
      </c>
      <c r="L4" s="589" t="s">
        <v>88</v>
      </c>
      <c r="M4" s="592" t="s">
        <v>152</v>
      </c>
      <c r="N4" s="587" t="s">
        <v>151</v>
      </c>
      <c r="O4" s="589" t="s">
        <v>88</v>
      </c>
      <c r="P4" s="580"/>
    </row>
    <row r="5" spans="1:16" ht="25.5" customHeight="1">
      <c r="A5" s="574"/>
      <c r="B5" s="574"/>
      <c r="C5" s="574"/>
      <c r="D5" s="574"/>
      <c r="E5" s="574"/>
      <c r="F5" s="335" t="s">
        <v>153</v>
      </c>
      <c r="G5" s="254" t="s">
        <v>141</v>
      </c>
      <c r="H5" s="335" t="s">
        <v>195</v>
      </c>
      <c r="I5" s="577"/>
      <c r="J5" s="593"/>
      <c r="K5" s="588"/>
      <c r="L5" s="590"/>
      <c r="M5" s="593"/>
      <c r="N5" s="588"/>
      <c r="O5" s="590"/>
      <c r="P5" s="580"/>
    </row>
    <row r="6" spans="1:16" ht="24" customHeight="1">
      <c r="A6" s="153">
        <v>1</v>
      </c>
      <c r="B6" s="144" t="s">
        <v>13</v>
      </c>
      <c r="C6" s="144" t="s">
        <v>117</v>
      </c>
      <c r="D6" s="144" t="s">
        <v>73</v>
      </c>
      <c r="E6" s="144" t="s">
        <v>74</v>
      </c>
      <c r="F6" s="9">
        <v>19790</v>
      </c>
      <c r="G6" s="334">
        <v>20780</v>
      </c>
      <c r="H6" s="394">
        <v>21190</v>
      </c>
      <c r="I6" s="4" t="s">
        <v>196</v>
      </c>
      <c r="J6" s="393">
        <f>H6*3/100</f>
        <v>635.7</v>
      </c>
      <c r="K6" s="390">
        <v>2</v>
      </c>
      <c r="L6" s="391">
        <f>J6*K6</f>
        <v>1271.4</v>
      </c>
      <c r="M6" s="393">
        <f>H6*2/100</f>
        <v>423.8</v>
      </c>
      <c r="N6" s="390">
        <v>2</v>
      </c>
      <c r="O6" s="391">
        <f>M6*N6</f>
        <v>847.6</v>
      </c>
      <c r="P6" s="287">
        <f>SUM(L6,O6)</f>
        <v>2119</v>
      </c>
    </row>
    <row r="7" spans="1:16" ht="10.5" customHeight="1">
      <c r="A7" s="149"/>
      <c r="B7" s="171"/>
      <c r="C7" s="171"/>
      <c r="D7" s="171"/>
      <c r="E7" s="171"/>
      <c r="F7" s="23"/>
      <c r="G7" s="171"/>
      <c r="H7" s="23"/>
      <c r="I7" s="288"/>
      <c r="J7" s="388"/>
      <c r="K7" s="388"/>
      <c r="L7" s="389"/>
      <c r="M7" s="388"/>
      <c r="N7" s="388"/>
      <c r="O7" s="389"/>
      <c r="P7" s="389"/>
    </row>
    <row r="8" spans="1:16" ht="24" customHeight="1">
      <c r="A8" s="153">
        <v>2</v>
      </c>
      <c r="B8" s="144" t="s">
        <v>8</v>
      </c>
      <c r="C8" s="144" t="s">
        <v>24</v>
      </c>
      <c r="D8" s="144" t="s">
        <v>55</v>
      </c>
      <c r="E8" s="144" t="s">
        <v>56</v>
      </c>
      <c r="F8" s="9">
        <v>25740</v>
      </c>
      <c r="G8" s="334">
        <v>27490</v>
      </c>
      <c r="H8" s="394">
        <v>28430</v>
      </c>
      <c r="I8" s="4" t="s">
        <v>196</v>
      </c>
      <c r="J8" s="393">
        <f>H8*3/100</f>
        <v>852.9</v>
      </c>
      <c r="K8" s="390">
        <v>2</v>
      </c>
      <c r="L8" s="391">
        <f>J8*K8</f>
        <v>1705.8</v>
      </c>
      <c r="M8" s="393">
        <f>H8*2/100</f>
        <v>568.6</v>
      </c>
      <c r="N8" s="390">
        <v>2</v>
      </c>
      <c r="O8" s="391">
        <f>M8*N8</f>
        <v>1137.2</v>
      </c>
      <c r="P8" s="287">
        <f>SUM(L8,O8)</f>
        <v>2843</v>
      </c>
    </row>
    <row r="9" spans="1:16" ht="10.5" customHeight="1">
      <c r="A9" s="149"/>
      <c r="B9" s="171"/>
      <c r="C9" s="171"/>
      <c r="D9" s="171"/>
      <c r="E9" s="171"/>
      <c r="F9" s="23"/>
      <c r="G9" s="171"/>
      <c r="H9" s="23"/>
      <c r="I9" s="149"/>
      <c r="J9" s="388"/>
      <c r="K9" s="388"/>
      <c r="L9" s="389"/>
      <c r="M9" s="388"/>
      <c r="N9" s="388"/>
      <c r="O9" s="389"/>
      <c r="P9" s="389"/>
    </row>
    <row r="10" spans="1:16" ht="24" customHeight="1">
      <c r="A10" s="153">
        <v>3</v>
      </c>
      <c r="B10" s="144" t="s">
        <v>9</v>
      </c>
      <c r="C10" s="144" t="s">
        <v>66</v>
      </c>
      <c r="D10" s="144" t="s">
        <v>86</v>
      </c>
      <c r="E10" s="144" t="s">
        <v>103</v>
      </c>
      <c r="F10" s="9">
        <v>23550</v>
      </c>
      <c r="G10" s="334">
        <v>24730</v>
      </c>
      <c r="H10" s="394">
        <v>25660</v>
      </c>
      <c r="I10" s="4" t="s">
        <v>196</v>
      </c>
      <c r="J10" s="393">
        <f>H10*3/100</f>
        <v>769.8</v>
      </c>
      <c r="K10" s="390">
        <v>2</v>
      </c>
      <c r="L10" s="391">
        <f>J10*K10</f>
        <v>1539.6</v>
      </c>
      <c r="M10" s="393">
        <f>H10*2/100</f>
        <v>513.2</v>
      </c>
      <c r="N10" s="390">
        <v>2</v>
      </c>
      <c r="O10" s="391">
        <f>M10*N10</f>
        <v>1026.4</v>
      </c>
      <c r="P10" s="287">
        <f>SUM(L10,O10)</f>
        <v>2566</v>
      </c>
    </row>
    <row r="11" spans="1:16" ht="10.5" customHeight="1">
      <c r="A11" s="149"/>
      <c r="B11" s="171"/>
      <c r="C11" s="171"/>
      <c r="D11" s="171"/>
      <c r="E11" s="171"/>
      <c r="F11" s="23"/>
      <c r="G11" s="171"/>
      <c r="H11" s="23"/>
      <c r="I11" s="149"/>
      <c r="J11" s="388"/>
      <c r="K11" s="388"/>
      <c r="L11" s="389"/>
      <c r="M11" s="388"/>
      <c r="N11" s="388"/>
      <c r="O11" s="389"/>
      <c r="P11" s="389"/>
    </row>
    <row r="12" spans="1:16" ht="24" customHeight="1">
      <c r="A12" s="153">
        <v>4</v>
      </c>
      <c r="B12" s="144" t="s">
        <v>9</v>
      </c>
      <c r="C12" s="144" t="s">
        <v>101</v>
      </c>
      <c r="D12" s="144" t="s">
        <v>77</v>
      </c>
      <c r="E12" s="144" t="s">
        <v>155</v>
      </c>
      <c r="F12" s="9">
        <v>22250</v>
      </c>
      <c r="G12" s="334">
        <v>23370</v>
      </c>
      <c r="H12" s="394">
        <v>24270</v>
      </c>
      <c r="I12" s="4" t="s">
        <v>196</v>
      </c>
      <c r="J12" s="393">
        <f>H12*3/100</f>
        <v>728.1</v>
      </c>
      <c r="K12" s="390">
        <v>2</v>
      </c>
      <c r="L12" s="391">
        <f>J12*K12</f>
        <v>1456.2</v>
      </c>
      <c r="M12" s="393">
        <f>H12*2/100</f>
        <v>485.4</v>
      </c>
      <c r="N12" s="361">
        <v>2</v>
      </c>
      <c r="O12" s="391">
        <f>M12*N12</f>
        <v>970.8</v>
      </c>
      <c r="P12" s="391">
        <f>SUM(L12,O12)</f>
        <v>2427</v>
      </c>
    </row>
    <row r="13" spans="1:16" ht="24" customHeight="1">
      <c r="A13" s="153">
        <v>5</v>
      </c>
      <c r="B13" s="144"/>
      <c r="C13" s="144" t="s">
        <v>101</v>
      </c>
      <c r="D13" s="144" t="s">
        <v>79</v>
      </c>
      <c r="E13" s="144" t="s">
        <v>156</v>
      </c>
      <c r="F13" s="9">
        <v>21410</v>
      </c>
      <c r="G13" s="334">
        <v>22490</v>
      </c>
      <c r="H13" s="394">
        <v>23370</v>
      </c>
      <c r="I13" s="4" t="s">
        <v>196</v>
      </c>
      <c r="J13" s="393">
        <f>H13*3/100</f>
        <v>701.1</v>
      </c>
      <c r="K13" s="390">
        <v>2</v>
      </c>
      <c r="L13" s="391">
        <f>J13*K13</f>
        <v>1402.2</v>
      </c>
      <c r="M13" s="393">
        <f>H13*2/100</f>
        <v>467.4</v>
      </c>
      <c r="N13" s="361">
        <v>2</v>
      </c>
      <c r="O13" s="391">
        <f>M13*N13</f>
        <v>934.8</v>
      </c>
      <c r="P13" s="391">
        <f>SUM(L13,O13)</f>
        <v>2337</v>
      </c>
    </row>
    <row r="14" spans="1:16" s="165" customFormat="1" ht="23.25" customHeight="1">
      <c r="A14" s="295"/>
      <c r="B14" s="296"/>
      <c r="C14" s="296"/>
      <c r="D14" s="296"/>
      <c r="E14" s="296"/>
      <c r="F14" s="296"/>
      <c r="G14" s="296"/>
      <c r="H14" s="297"/>
      <c r="I14" s="295"/>
      <c r="J14" s="392"/>
      <c r="K14" s="392"/>
      <c r="L14" s="359">
        <f>SUM(L12:L13)</f>
        <v>2858.4</v>
      </c>
      <c r="M14" s="392"/>
      <c r="N14" s="392"/>
      <c r="O14" s="359">
        <f>SUM(O12:O13)</f>
        <v>1905.6</v>
      </c>
      <c r="P14" s="298">
        <f>SUM(P12:P13)</f>
        <v>4764</v>
      </c>
    </row>
    <row r="15" spans="1:16" ht="14.25" customHeight="1">
      <c r="A15" s="150"/>
      <c r="B15" s="299"/>
      <c r="C15" s="299"/>
      <c r="D15" s="299"/>
      <c r="E15" s="299"/>
      <c r="F15" s="299"/>
      <c r="G15" s="299"/>
      <c r="H15" s="300"/>
      <c r="I15" s="150"/>
      <c r="J15" s="289"/>
      <c r="K15" s="289"/>
      <c r="L15" s="290"/>
      <c r="M15" s="289"/>
      <c r="N15" s="289"/>
      <c r="O15" s="290"/>
      <c r="P15" s="290"/>
    </row>
    <row r="16" spans="1:16" s="165" customFormat="1" ht="23.25" customHeight="1">
      <c r="A16" s="295"/>
      <c r="B16" s="296"/>
      <c r="C16" s="296"/>
      <c r="D16" s="301"/>
      <c r="E16" s="161"/>
      <c r="F16" s="161"/>
      <c r="G16" s="161"/>
      <c r="H16" s="584" t="s">
        <v>70</v>
      </c>
      <c r="I16" s="585"/>
      <c r="J16" s="585"/>
      <c r="K16" s="586"/>
      <c r="L16" s="302">
        <f>SUM(L6,L8,L10,L14)</f>
        <v>7375.199999999999</v>
      </c>
      <c r="M16" s="302"/>
      <c r="N16" s="302"/>
      <c r="O16" s="302">
        <f>SUM(O6,O8,O10,O14)</f>
        <v>4916.8</v>
      </c>
      <c r="P16" s="302">
        <f>SUM(P6,P8,P10,P14)</f>
        <v>12292</v>
      </c>
    </row>
    <row r="17" ht="22.5">
      <c r="P17" s="362"/>
    </row>
  </sheetData>
  <sheetProtection password="CC71" sheet="1" objects="1" scenarios="1" selectLockedCells="1" selectUnlockedCells="1"/>
  <mergeCells count="20">
    <mergeCell ref="F3:H3"/>
    <mergeCell ref="H16:K16"/>
    <mergeCell ref="M3:O3"/>
    <mergeCell ref="N4:N5"/>
    <mergeCell ref="O4:O5"/>
    <mergeCell ref="F4:G4"/>
    <mergeCell ref="J4:J5"/>
    <mergeCell ref="K4:K5"/>
    <mergeCell ref="L4:L5"/>
    <mergeCell ref="M4:M5"/>
    <mergeCell ref="A1:P1"/>
    <mergeCell ref="A2:P2"/>
    <mergeCell ref="A3:A5"/>
    <mergeCell ref="B3:B5"/>
    <mergeCell ref="C3:C5"/>
    <mergeCell ref="D3:D5"/>
    <mergeCell ref="E3:E5"/>
    <mergeCell ref="I3:I5"/>
    <mergeCell ref="J3:L3"/>
    <mergeCell ref="P3:P5"/>
  </mergeCells>
  <printOptions/>
  <pageMargins left="0.19" right="0.21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P38"/>
  <sheetViews>
    <sheetView view="pageBreakPreview" zoomScale="85" zoomScaleNormal="80" zoomScaleSheetLayoutView="85" workbookViewId="0" topLeftCell="A1">
      <pane ySplit="6" topLeftCell="BM7" activePane="bottomLeft" state="frozen"/>
      <selection pane="topLeft" activeCell="A1" sqref="A1"/>
      <selection pane="bottomLeft" activeCell="Q1" sqref="Q1"/>
    </sheetView>
  </sheetViews>
  <sheetFormatPr defaultColWidth="9.140625" defaultRowHeight="21.75"/>
  <cols>
    <col min="1" max="1" width="4.140625" style="303" customWidth="1"/>
    <col min="2" max="2" width="20.00390625" style="303" customWidth="1"/>
    <col min="3" max="3" width="13.8515625" style="303" customWidth="1"/>
    <col min="4" max="4" width="15.57421875" style="303" customWidth="1"/>
    <col min="5" max="6" width="7.8515625" style="303" customWidth="1"/>
    <col min="7" max="8" width="7.8515625" style="24" customWidth="1"/>
    <col min="9" max="9" width="12.00390625" style="331" customWidth="1"/>
    <col min="10" max="10" width="8.28125" style="303" customWidth="1"/>
    <col min="11" max="11" width="4.57421875" style="331" customWidth="1"/>
    <col min="12" max="12" width="9.421875" style="303" customWidth="1"/>
    <col min="13" max="13" width="8.28125" style="303" customWidth="1"/>
    <col min="14" max="14" width="4.57421875" style="332" customWidth="1"/>
    <col min="15" max="15" width="9.421875" style="333" customWidth="1"/>
    <col min="16" max="16" width="13.57421875" style="25" customWidth="1"/>
    <col min="17" max="16384" width="9.140625" style="303" customWidth="1"/>
  </cols>
  <sheetData>
    <row r="1" spans="1:16" ht="20.25">
      <c r="A1" s="594" t="s">
        <v>157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6" ht="16.5">
      <c r="A2" s="508" t="s">
        <v>197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</row>
    <row r="3" spans="1:16" ht="16.5" customHeight="1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ht="21.75" customHeight="1">
      <c r="A4" s="597" t="s">
        <v>21</v>
      </c>
      <c r="B4" s="597" t="s">
        <v>58</v>
      </c>
      <c r="C4" s="597" t="s">
        <v>5</v>
      </c>
      <c r="D4" s="598" t="s">
        <v>158</v>
      </c>
      <c r="E4" s="603" t="s">
        <v>159</v>
      </c>
      <c r="F4" s="604"/>
      <c r="G4" s="604"/>
      <c r="H4" s="601"/>
      <c r="I4" s="599" t="s">
        <v>48</v>
      </c>
      <c r="J4" s="601" t="s">
        <v>160</v>
      </c>
      <c r="K4" s="597"/>
      <c r="L4" s="597"/>
      <c r="M4" s="597"/>
      <c r="N4" s="597"/>
      <c r="O4" s="597"/>
      <c r="P4" s="602" t="s">
        <v>59</v>
      </c>
    </row>
    <row r="5" spans="1:16" ht="21.75" customHeight="1">
      <c r="A5" s="597"/>
      <c r="B5" s="597"/>
      <c r="C5" s="597"/>
      <c r="D5" s="598"/>
      <c r="E5" s="607" t="s">
        <v>149</v>
      </c>
      <c r="F5" s="608"/>
      <c r="G5" s="609"/>
      <c r="H5" s="279" t="s">
        <v>148</v>
      </c>
      <c r="I5" s="600"/>
      <c r="J5" s="601" t="s">
        <v>149</v>
      </c>
      <c r="K5" s="597"/>
      <c r="L5" s="597"/>
      <c r="M5" s="605" t="s">
        <v>148</v>
      </c>
      <c r="N5" s="606"/>
      <c r="O5" s="606"/>
      <c r="P5" s="602"/>
    </row>
    <row r="6" spans="1:16" ht="28.5">
      <c r="A6" s="597"/>
      <c r="B6" s="597"/>
      <c r="C6" s="597"/>
      <c r="D6" s="598"/>
      <c r="E6" s="337" t="s">
        <v>154</v>
      </c>
      <c r="F6" s="337" t="s">
        <v>153</v>
      </c>
      <c r="G6" s="254" t="s">
        <v>141</v>
      </c>
      <c r="H6" s="337" t="s">
        <v>195</v>
      </c>
      <c r="I6" s="600"/>
      <c r="J6" s="419" t="s">
        <v>161</v>
      </c>
      <c r="K6" s="336" t="s">
        <v>151</v>
      </c>
      <c r="L6" s="304" t="s">
        <v>162</v>
      </c>
      <c r="M6" s="420" t="s">
        <v>161</v>
      </c>
      <c r="N6" s="336" t="s">
        <v>151</v>
      </c>
      <c r="O6" s="304" t="s">
        <v>162</v>
      </c>
      <c r="P6" s="602"/>
    </row>
    <row r="7" spans="1:16" ht="21.75" customHeight="1">
      <c r="A7" s="28">
        <v>1</v>
      </c>
      <c r="B7" s="29" t="s">
        <v>80</v>
      </c>
      <c r="C7" s="29" t="s">
        <v>9</v>
      </c>
      <c r="D7" s="29" t="s">
        <v>101</v>
      </c>
      <c r="E7" s="30">
        <v>12440</v>
      </c>
      <c r="F7" s="30">
        <v>12440</v>
      </c>
      <c r="G7" s="30">
        <v>13070</v>
      </c>
      <c r="H7" s="30"/>
      <c r="I7" s="395" t="s">
        <v>198</v>
      </c>
      <c r="J7" s="306"/>
      <c r="K7" s="31"/>
      <c r="L7" s="307"/>
      <c r="M7" s="308">
        <f>G7*3/100</f>
        <v>392.1</v>
      </c>
      <c r="N7" s="305" t="s">
        <v>82</v>
      </c>
      <c r="O7" s="307">
        <f>M7*N7</f>
        <v>784.2</v>
      </c>
      <c r="P7" s="309">
        <f>SUM(L7,O7)</f>
        <v>784.2</v>
      </c>
    </row>
    <row r="8" spans="1:16" ht="21.75" customHeight="1">
      <c r="A8" s="397">
        <v>2</v>
      </c>
      <c r="B8" s="411" t="s">
        <v>168</v>
      </c>
      <c r="C8" s="411" t="s">
        <v>9</v>
      </c>
      <c r="D8" s="411" t="s">
        <v>19</v>
      </c>
      <c r="E8" s="399">
        <v>11960</v>
      </c>
      <c r="F8" s="399">
        <v>12200</v>
      </c>
      <c r="G8" s="416">
        <v>12810</v>
      </c>
      <c r="H8" s="399"/>
      <c r="I8" s="412" t="s">
        <v>198</v>
      </c>
      <c r="J8" s="401">
        <f>G8*3/100</f>
        <v>384.3</v>
      </c>
      <c r="K8" s="402" t="s">
        <v>82</v>
      </c>
      <c r="L8" s="403">
        <f aca="true" t="shared" si="0" ref="L8:L21">J8*K8</f>
        <v>768.6</v>
      </c>
      <c r="M8" s="404"/>
      <c r="N8" s="400"/>
      <c r="O8" s="403"/>
      <c r="P8" s="413"/>
    </row>
    <row r="9" spans="1:16" ht="21.75" customHeight="1">
      <c r="A9" s="406"/>
      <c r="B9" s="414"/>
      <c r="C9" s="414"/>
      <c r="D9" s="414"/>
      <c r="E9" s="224"/>
      <c r="F9" s="224"/>
      <c r="G9" s="228"/>
      <c r="H9" s="224"/>
      <c r="I9" s="415" t="s">
        <v>199</v>
      </c>
      <c r="J9" s="409">
        <v>18.3</v>
      </c>
      <c r="K9" s="231" t="s">
        <v>200</v>
      </c>
      <c r="L9" s="316">
        <f t="shared" si="0"/>
        <v>109.80000000000001</v>
      </c>
      <c r="M9" s="410"/>
      <c r="N9" s="408"/>
      <c r="O9" s="316"/>
      <c r="P9" s="318">
        <f>SUM(L8:L9)</f>
        <v>878.4000000000001</v>
      </c>
    </row>
    <row r="10" spans="1:16" ht="21.75" customHeight="1">
      <c r="A10" s="28">
        <v>3</v>
      </c>
      <c r="B10" s="32" t="s">
        <v>107</v>
      </c>
      <c r="C10" s="32" t="s">
        <v>9</v>
      </c>
      <c r="D10" s="32" t="s">
        <v>106</v>
      </c>
      <c r="E10" s="212">
        <v>15260</v>
      </c>
      <c r="F10" s="30">
        <v>15260</v>
      </c>
      <c r="G10" s="67">
        <v>16030</v>
      </c>
      <c r="H10" s="30">
        <v>16030</v>
      </c>
      <c r="I10" s="395" t="s">
        <v>198</v>
      </c>
      <c r="J10" s="308">
        <v>23.1</v>
      </c>
      <c r="K10" s="305" t="s">
        <v>200</v>
      </c>
      <c r="L10" s="307">
        <f t="shared" si="0"/>
        <v>138.60000000000002</v>
      </c>
      <c r="M10" s="308">
        <f>G10*3/100</f>
        <v>480.9</v>
      </c>
      <c r="N10" s="305" t="s">
        <v>82</v>
      </c>
      <c r="O10" s="307">
        <f>M10*N10</f>
        <v>961.8</v>
      </c>
      <c r="P10" s="309">
        <f aca="true" t="shared" si="1" ref="P10:P28">SUM(L10,O10)</f>
        <v>1100.4</v>
      </c>
    </row>
    <row r="11" spans="1:16" ht="21.75" customHeight="1">
      <c r="A11" s="28">
        <v>4</v>
      </c>
      <c r="B11" s="32" t="s">
        <v>105</v>
      </c>
      <c r="C11" s="32" t="s">
        <v>9</v>
      </c>
      <c r="D11" s="32" t="s">
        <v>104</v>
      </c>
      <c r="E11" s="30">
        <v>15260</v>
      </c>
      <c r="F11" s="30">
        <v>15260</v>
      </c>
      <c r="G11" s="67">
        <v>16030</v>
      </c>
      <c r="H11" s="30">
        <v>16030</v>
      </c>
      <c r="I11" s="395" t="s">
        <v>198</v>
      </c>
      <c r="J11" s="308">
        <v>23.1</v>
      </c>
      <c r="K11" s="305" t="s">
        <v>200</v>
      </c>
      <c r="L11" s="307">
        <f t="shared" si="0"/>
        <v>138.60000000000002</v>
      </c>
      <c r="M11" s="308">
        <f>G11*3/100</f>
        <v>480.9</v>
      </c>
      <c r="N11" s="305" t="s">
        <v>82</v>
      </c>
      <c r="O11" s="307">
        <f>M11*N11</f>
        <v>961.8</v>
      </c>
      <c r="P11" s="309">
        <f t="shared" si="1"/>
        <v>1100.4</v>
      </c>
    </row>
    <row r="12" spans="1:16" ht="21.75" customHeight="1">
      <c r="A12" s="28">
        <v>5</v>
      </c>
      <c r="B12" s="29" t="s">
        <v>85</v>
      </c>
      <c r="C12" s="29" t="s">
        <v>9</v>
      </c>
      <c r="D12" s="29" t="s">
        <v>84</v>
      </c>
      <c r="E12" s="30">
        <v>15260</v>
      </c>
      <c r="F12" s="30">
        <v>15260</v>
      </c>
      <c r="G12" s="30">
        <v>16030</v>
      </c>
      <c r="H12" s="30"/>
      <c r="I12" s="395" t="s">
        <v>198</v>
      </c>
      <c r="J12" s="306">
        <v>23.1</v>
      </c>
      <c r="K12" s="31" t="s">
        <v>200</v>
      </c>
      <c r="L12" s="307">
        <f t="shared" si="0"/>
        <v>138.60000000000002</v>
      </c>
      <c r="M12" s="308">
        <f>G12*3/100</f>
        <v>480.9</v>
      </c>
      <c r="N12" s="305" t="s">
        <v>82</v>
      </c>
      <c r="O12" s="307">
        <f>M12*N12</f>
        <v>961.8</v>
      </c>
      <c r="P12" s="309">
        <f t="shared" si="1"/>
        <v>1100.4</v>
      </c>
    </row>
    <row r="13" spans="1:16" ht="21.75" customHeight="1">
      <c r="A13" s="28">
        <v>6</v>
      </c>
      <c r="B13" s="29" t="s">
        <v>111</v>
      </c>
      <c r="C13" s="29" t="s">
        <v>9</v>
      </c>
      <c r="D13" s="29" t="s">
        <v>110</v>
      </c>
      <c r="E13" s="30">
        <v>15260</v>
      </c>
      <c r="F13" s="30">
        <v>15260</v>
      </c>
      <c r="G13" s="30">
        <v>16030</v>
      </c>
      <c r="H13" s="30"/>
      <c r="I13" s="395" t="s">
        <v>198</v>
      </c>
      <c r="J13" s="308">
        <f>G13*3/100</f>
        <v>480.9</v>
      </c>
      <c r="K13" s="305" t="s">
        <v>82</v>
      </c>
      <c r="L13" s="307">
        <f t="shared" si="0"/>
        <v>961.8</v>
      </c>
      <c r="M13" s="308"/>
      <c r="N13" s="305"/>
      <c r="O13" s="307"/>
      <c r="P13" s="309">
        <f t="shared" si="1"/>
        <v>961.8</v>
      </c>
    </row>
    <row r="14" spans="1:16" ht="21.75" customHeight="1">
      <c r="A14" s="28">
        <v>7</v>
      </c>
      <c r="B14" s="29" t="s">
        <v>112</v>
      </c>
      <c r="C14" s="29" t="s">
        <v>13</v>
      </c>
      <c r="D14" s="29" t="s">
        <v>163</v>
      </c>
      <c r="E14" s="30">
        <v>15260</v>
      </c>
      <c r="F14" s="30">
        <v>15260</v>
      </c>
      <c r="G14" s="30">
        <v>16030</v>
      </c>
      <c r="H14" s="30"/>
      <c r="I14" s="395" t="s">
        <v>198</v>
      </c>
      <c r="J14" s="308">
        <f>G14*3/100</f>
        <v>480.9</v>
      </c>
      <c r="K14" s="305" t="s">
        <v>82</v>
      </c>
      <c r="L14" s="307">
        <f t="shared" si="0"/>
        <v>961.8</v>
      </c>
      <c r="M14" s="308"/>
      <c r="N14" s="305"/>
      <c r="O14" s="307"/>
      <c r="P14" s="309">
        <f t="shared" si="1"/>
        <v>961.8</v>
      </c>
    </row>
    <row r="15" spans="1:16" ht="21.75" customHeight="1">
      <c r="A15" s="28">
        <v>8</v>
      </c>
      <c r="B15" s="29" t="s">
        <v>115</v>
      </c>
      <c r="C15" s="29" t="s">
        <v>13</v>
      </c>
      <c r="D15" s="29" t="s">
        <v>114</v>
      </c>
      <c r="E15" s="30">
        <v>12440</v>
      </c>
      <c r="F15" s="30"/>
      <c r="G15" s="30"/>
      <c r="H15" s="30"/>
      <c r="I15" s="395" t="s">
        <v>198</v>
      </c>
      <c r="J15" s="308">
        <f>E15*3/100</f>
        <v>373.2</v>
      </c>
      <c r="K15" s="305" t="s">
        <v>82</v>
      </c>
      <c r="L15" s="307">
        <f t="shared" si="0"/>
        <v>746.4</v>
      </c>
      <c r="M15" s="308"/>
      <c r="N15" s="305"/>
      <c r="O15" s="307"/>
      <c r="P15" s="309">
        <f t="shared" si="1"/>
        <v>746.4</v>
      </c>
    </row>
    <row r="16" spans="1:16" ht="21.75" customHeight="1">
      <c r="A16" s="28">
        <v>9</v>
      </c>
      <c r="B16" s="29" t="s">
        <v>164</v>
      </c>
      <c r="C16" s="29" t="s">
        <v>0</v>
      </c>
      <c r="D16" s="29" t="s">
        <v>132</v>
      </c>
      <c r="E16" s="30">
        <v>15260</v>
      </c>
      <c r="F16" s="30"/>
      <c r="G16" s="30"/>
      <c r="H16" s="30"/>
      <c r="I16" s="395" t="s">
        <v>198</v>
      </c>
      <c r="J16" s="308">
        <f>E16*3/100</f>
        <v>457.8</v>
      </c>
      <c r="K16" s="305" t="s">
        <v>82</v>
      </c>
      <c r="L16" s="307">
        <f t="shared" si="0"/>
        <v>915.6</v>
      </c>
      <c r="M16" s="308"/>
      <c r="N16" s="305"/>
      <c r="O16" s="307"/>
      <c r="P16" s="309">
        <f t="shared" si="1"/>
        <v>915.6</v>
      </c>
    </row>
    <row r="17" spans="1:16" ht="21.75" customHeight="1">
      <c r="A17" s="28">
        <v>10</v>
      </c>
      <c r="B17" s="29" t="s">
        <v>123</v>
      </c>
      <c r="C17" s="29" t="s">
        <v>8</v>
      </c>
      <c r="D17" s="29" t="s">
        <v>122</v>
      </c>
      <c r="E17" s="30">
        <v>14140</v>
      </c>
      <c r="F17" s="30"/>
      <c r="G17" s="30"/>
      <c r="H17" s="30"/>
      <c r="I17" s="395" t="s">
        <v>198</v>
      </c>
      <c r="J17" s="308">
        <f>E17*3/100</f>
        <v>424.2</v>
      </c>
      <c r="K17" s="305" t="s">
        <v>82</v>
      </c>
      <c r="L17" s="307">
        <f t="shared" si="0"/>
        <v>848.4</v>
      </c>
      <c r="M17" s="308"/>
      <c r="N17" s="305"/>
      <c r="O17" s="307"/>
      <c r="P17" s="309">
        <f t="shared" si="1"/>
        <v>848.4</v>
      </c>
    </row>
    <row r="18" spans="1:16" ht="21.75" customHeight="1">
      <c r="A18" s="28">
        <v>11</v>
      </c>
      <c r="B18" s="29" t="s">
        <v>125</v>
      </c>
      <c r="C18" s="29" t="s">
        <v>7</v>
      </c>
      <c r="D18" s="29" t="s">
        <v>124</v>
      </c>
      <c r="E18" s="212">
        <v>10440</v>
      </c>
      <c r="F18" s="30">
        <v>10640</v>
      </c>
      <c r="G18" s="30"/>
      <c r="H18" s="30"/>
      <c r="I18" s="395" t="s">
        <v>198</v>
      </c>
      <c r="J18" s="308">
        <f>F18*3/100</f>
        <v>319.2</v>
      </c>
      <c r="K18" s="305" t="s">
        <v>82</v>
      </c>
      <c r="L18" s="307">
        <f t="shared" si="0"/>
        <v>638.4</v>
      </c>
      <c r="M18" s="308"/>
      <c r="N18" s="305"/>
      <c r="O18" s="307"/>
      <c r="P18" s="309">
        <f t="shared" si="1"/>
        <v>638.4</v>
      </c>
    </row>
    <row r="19" spans="1:16" ht="21.75" customHeight="1">
      <c r="A19" s="28">
        <v>12</v>
      </c>
      <c r="B19" s="29" t="s">
        <v>127</v>
      </c>
      <c r="C19" s="29" t="s">
        <v>7</v>
      </c>
      <c r="D19" s="29" t="s">
        <v>126</v>
      </c>
      <c r="E19" s="30">
        <v>15260</v>
      </c>
      <c r="F19" s="30">
        <v>15260</v>
      </c>
      <c r="G19" s="30">
        <v>16030</v>
      </c>
      <c r="H19" s="30"/>
      <c r="I19" s="395" t="s">
        <v>198</v>
      </c>
      <c r="J19" s="308">
        <f>G19*3/100</f>
        <v>480.9</v>
      </c>
      <c r="K19" s="305" t="s">
        <v>82</v>
      </c>
      <c r="L19" s="307">
        <f t="shared" si="0"/>
        <v>961.8</v>
      </c>
      <c r="M19" s="308"/>
      <c r="N19" s="305"/>
      <c r="O19" s="307"/>
      <c r="P19" s="309">
        <f t="shared" si="1"/>
        <v>961.8</v>
      </c>
    </row>
    <row r="20" spans="1:16" ht="21.75" customHeight="1">
      <c r="A20" s="28">
        <v>13</v>
      </c>
      <c r="B20" s="29" t="s">
        <v>96</v>
      </c>
      <c r="C20" s="29" t="s">
        <v>7</v>
      </c>
      <c r="D20" s="29" t="s">
        <v>95</v>
      </c>
      <c r="E20" s="30">
        <v>12440</v>
      </c>
      <c r="F20" s="30">
        <v>12670</v>
      </c>
      <c r="G20" s="30">
        <v>13310</v>
      </c>
      <c r="H20" s="30"/>
      <c r="I20" s="395" t="s">
        <v>198</v>
      </c>
      <c r="J20" s="308">
        <f>G20*3/100</f>
        <v>399.3</v>
      </c>
      <c r="K20" s="305" t="s">
        <v>82</v>
      </c>
      <c r="L20" s="307">
        <f t="shared" si="0"/>
        <v>798.6</v>
      </c>
      <c r="M20" s="308"/>
      <c r="N20" s="305"/>
      <c r="O20" s="307"/>
      <c r="P20" s="309">
        <f>SUM(O20,L20)</f>
        <v>798.6</v>
      </c>
    </row>
    <row r="21" spans="1:16" ht="21.75" customHeight="1">
      <c r="A21" s="28">
        <v>14</v>
      </c>
      <c r="B21" s="29" t="s">
        <v>165</v>
      </c>
      <c r="C21" s="29" t="s">
        <v>10</v>
      </c>
      <c r="D21" s="29" t="s">
        <v>83</v>
      </c>
      <c r="E21" s="30">
        <v>15260</v>
      </c>
      <c r="F21" s="30"/>
      <c r="G21" s="30"/>
      <c r="H21" s="30"/>
      <c r="I21" s="395" t="s">
        <v>198</v>
      </c>
      <c r="J21" s="308">
        <f>E21*3/100</f>
        <v>457.8</v>
      </c>
      <c r="K21" s="305" t="s">
        <v>82</v>
      </c>
      <c r="L21" s="307">
        <f t="shared" si="0"/>
        <v>915.6</v>
      </c>
      <c r="M21" s="308"/>
      <c r="N21" s="305"/>
      <c r="O21" s="307"/>
      <c r="P21" s="309">
        <f t="shared" si="1"/>
        <v>915.6</v>
      </c>
    </row>
    <row r="22" spans="1:16" ht="21.75" customHeight="1">
      <c r="A22" s="28">
        <v>15</v>
      </c>
      <c r="B22" s="29" t="s">
        <v>94</v>
      </c>
      <c r="C22" s="29" t="s">
        <v>92</v>
      </c>
      <c r="D22" s="29" t="s">
        <v>93</v>
      </c>
      <c r="E22" s="30">
        <v>15260</v>
      </c>
      <c r="F22" s="30">
        <v>15260</v>
      </c>
      <c r="G22" s="30">
        <v>16030</v>
      </c>
      <c r="H22" s="30">
        <v>16030</v>
      </c>
      <c r="I22" s="395" t="s">
        <v>198</v>
      </c>
      <c r="J22" s="306"/>
      <c r="K22" s="31"/>
      <c r="L22" s="307"/>
      <c r="M22" s="308">
        <f>G22*3/100</f>
        <v>480.9</v>
      </c>
      <c r="N22" s="305" t="s">
        <v>82</v>
      </c>
      <c r="O22" s="307">
        <f>M22*N22</f>
        <v>961.8</v>
      </c>
      <c r="P22" s="309">
        <f t="shared" si="1"/>
        <v>961.8</v>
      </c>
    </row>
    <row r="23" spans="1:16" ht="21.75" customHeight="1">
      <c r="A23" s="28">
        <v>16</v>
      </c>
      <c r="B23" s="29" t="s">
        <v>130</v>
      </c>
      <c r="C23" s="29" t="s">
        <v>92</v>
      </c>
      <c r="D23" s="29" t="s">
        <v>129</v>
      </c>
      <c r="E23" s="30">
        <v>15260</v>
      </c>
      <c r="F23" s="30"/>
      <c r="G23" s="30"/>
      <c r="H23" s="30"/>
      <c r="I23" s="395" t="s">
        <v>198</v>
      </c>
      <c r="J23" s="308">
        <f>E23*3/100</f>
        <v>457.8</v>
      </c>
      <c r="K23" s="305" t="s">
        <v>82</v>
      </c>
      <c r="L23" s="307">
        <f aca="true" t="shared" si="2" ref="L23:L28">J23*K23</f>
        <v>915.6</v>
      </c>
      <c r="M23" s="308"/>
      <c r="N23" s="305"/>
      <c r="O23" s="307"/>
      <c r="P23" s="309">
        <f t="shared" si="1"/>
        <v>915.6</v>
      </c>
    </row>
    <row r="24" spans="1:16" ht="21.75" customHeight="1">
      <c r="A24" s="28">
        <v>17</v>
      </c>
      <c r="B24" s="29" t="s">
        <v>91</v>
      </c>
      <c r="C24" s="29" t="s">
        <v>89</v>
      </c>
      <c r="D24" s="29" t="s">
        <v>90</v>
      </c>
      <c r="E24" s="30">
        <v>11290</v>
      </c>
      <c r="F24" s="30">
        <v>11510</v>
      </c>
      <c r="G24" s="30"/>
      <c r="H24" s="30"/>
      <c r="I24" s="395" t="s">
        <v>198</v>
      </c>
      <c r="J24" s="308">
        <f>F24*3/100</f>
        <v>345.3</v>
      </c>
      <c r="K24" s="305" t="s">
        <v>82</v>
      </c>
      <c r="L24" s="307">
        <f t="shared" si="2"/>
        <v>690.6</v>
      </c>
      <c r="M24" s="308"/>
      <c r="N24" s="305"/>
      <c r="O24" s="307">
        <f>M24*N24</f>
        <v>0</v>
      </c>
      <c r="P24" s="309">
        <f t="shared" si="1"/>
        <v>690.6</v>
      </c>
    </row>
    <row r="25" spans="1:16" ht="21.75" customHeight="1">
      <c r="A25" s="28">
        <v>18</v>
      </c>
      <c r="B25" s="29" t="s">
        <v>98</v>
      </c>
      <c r="C25" s="29" t="s">
        <v>89</v>
      </c>
      <c r="D25" s="29" t="s">
        <v>97</v>
      </c>
      <c r="E25" s="30">
        <v>11290</v>
      </c>
      <c r="F25" s="30">
        <v>11510</v>
      </c>
      <c r="G25" s="30">
        <v>12090</v>
      </c>
      <c r="H25" s="30">
        <v>12330</v>
      </c>
      <c r="I25" s="395" t="s">
        <v>198</v>
      </c>
      <c r="J25" s="306">
        <v>17.4</v>
      </c>
      <c r="K25" s="31" t="s">
        <v>200</v>
      </c>
      <c r="L25" s="307">
        <f t="shared" si="2"/>
        <v>104.39999999999999</v>
      </c>
      <c r="M25" s="308">
        <f>H25*3/100</f>
        <v>369.9</v>
      </c>
      <c r="N25" s="305" t="s">
        <v>82</v>
      </c>
      <c r="O25" s="307">
        <f>M25*N25</f>
        <v>739.8</v>
      </c>
      <c r="P25" s="309">
        <f t="shared" si="1"/>
        <v>844.1999999999999</v>
      </c>
    </row>
    <row r="26" spans="1:16" ht="21.75" customHeight="1">
      <c r="A26" s="28">
        <v>19</v>
      </c>
      <c r="B26" s="29" t="s">
        <v>75</v>
      </c>
      <c r="C26" s="29" t="s">
        <v>12</v>
      </c>
      <c r="D26" s="29" t="s">
        <v>1</v>
      </c>
      <c r="E26" s="30">
        <v>11740</v>
      </c>
      <c r="F26" s="30">
        <v>11960</v>
      </c>
      <c r="G26" s="30">
        <v>12560</v>
      </c>
      <c r="H26" s="30"/>
      <c r="I26" s="305" t="s">
        <v>198</v>
      </c>
      <c r="J26" s="306">
        <f>G26*3/100</f>
        <v>376.8</v>
      </c>
      <c r="K26" s="31" t="s">
        <v>82</v>
      </c>
      <c r="L26" s="307">
        <f t="shared" si="2"/>
        <v>753.6</v>
      </c>
      <c r="M26" s="308"/>
      <c r="N26" s="305"/>
      <c r="O26" s="307"/>
      <c r="P26" s="309">
        <f t="shared" si="1"/>
        <v>753.6</v>
      </c>
    </row>
    <row r="27" spans="1:16" ht="21.75" customHeight="1">
      <c r="A27" s="397">
        <v>20</v>
      </c>
      <c r="B27" s="398" t="s">
        <v>134</v>
      </c>
      <c r="C27" s="398" t="s">
        <v>12</v>
      </c>
      <c r="D27" s="398" t="s">
        <v>99</v>
      </c>
      <c r="E27" s="417">
        <v>11740</v>
      </c>
      <c r="F27" s="399">
        <v>11960</v>
      </c>
      <c r="G27" s="399">
        <v>12560</v>
      </c>
      <c r="H27" s="399"/>
      <c r="I27" s="400" t="s">
        <v>198</v>
      </c>
      <c r="J27" s="401">
        <f>G27*3/100</f>
        <v>376.8</v>
      </c>
      <c r="K27" s="402" t="s">
        <v>82</v>
      </c>
      <c r="L27" s="403">
        <f t="shared" si="2"/>
        <v>753.6</v>
      </c>
      <c r="M27" s="404"/>
      <c r="N27" s="400"/>
      <c r="O27" s="403"/>
      <c r="P27" s="405">
        <f t="shared" si="1"/>
        <v>753.6</v>
      </c>
    </row>
    <row r="28" spans="1:16" ht="21.75" customHeight="1">
      <c r="A28" s="406">
        <v>21</v>
      </c>
      <c r="B28" s="407" t="s">
        <v>100</v>
      </c>
      <c r="C28" s="407"/>
      <c r="D28" s="407" t="s">
        <v>99</v>
      </c>
      <c r="E28" s="418">
        <v>10850</v>
      </c>
      <c r="F28" s="224">
        <v>11070</v>
      </c>
      <c r="G28" s="224">
        <v>11630</v>
      </c>
      <c r="H28" s="224"/>
      <c r="I28" s="408" t="s">
        <v>198</v>
      </c>
      <c r="J28" s="409">
        <f>G28*3/100</f>
        <v>348.9</v>
      </c>
      <c r="K28" s="231" t="s">
        <v>82</v>
      </c>
      <c r="L28" s="316">
        <f t="shared" si="2"/>
        <v>697.8</v>
      </c>
      <c r="M28" s="410"/>
      <c r="N28" s="408"/>
      <c r="O28" s="316"/>
      <c r="P28" s="396">
        <f t="shared" si="1"/>
        <v>697.8</v>
      </c>
    </row>
    <row r="29" spans="1:16" ht="21.75" customHeight="1">
      <c r="A29" s="33"/>
      <c r="B29" s="106"/>
      <c r="C29" s="106"/>
      <c r="D29" s="106"/>
      <c r="E29" s="108"/>
      <c r="F29" s="108"/>
      <c r="G29" s="108"/>
      <c r="H29" s="36"/>
      <c r="I29" s="315" t="s">
        <v>166</v>
      </c>
      <c r="J29" s="311"/>
      <c r="K29" s="34"/>
      <c r="L29" s="316">
        <f>SUM(L27:L28)</f>
        <v>1451.4</v>
      </c>
      <c r="M29" s="35"/>
      <c r="N29" s="317"/>
      <c r="O29" s="316">
        <f>SUM(O27:O28)</f>
        <v>0</v>
      </c>
      <c r="P29" s="318">
        <f>SUM(P27:P28)</f>
        <v>1451.4</v>
      </c>
    </row>
    <row r="30" spans="1:16" s="314" customFormat="1" ht="10.5" customHeight="1">
      <c r="A30" s="33"/>
      <c r="B30" s="106"/>
      <c r="C30" s="106"/>
      <c r="D30" s="106"/>
      <c r="E30" s="106"/>
      <c r="F30" s="106"/>
      <c r="G30" s="108"/>
      <c r="H30" s="106"/>
      <c r="I30" s="310"/>
      <c r="J30" s="311"/>
      <c r="K30" s="34"/>
      <c r="L30" s="312"/>
      <c r="M30" s="106"/>
      <c r="N30" s="310"/>
      <c r="O30" s="312"/>
      <c r="P30" s="313"/>
    </row>
    <row r="31" spans="1:16" ht="21.75" customHeight="1">
      <c r="A31" s="397">
        <v>22</v>
      </c>
      <c r="B31" s="398" t="s">
        <v>137</v>
      </c>
      <c r="C31" s="398" t="s">
        <v>135</v>
      </c>
      <c r="D31" s="398" t="s">
        <v>136</v>
      </c>
      <c r="E31" s="399">
        <v>11960</v>
      </c>
      <c r="F31" s="399">
        <v>12200</v>
      </c>
      <c r="G31" s="399"/>
      <c r="H31" s="399"/>
      <c r="I31" s="400" t="s">
        <v>198</v>
      </c>
      <c r="J31" s="401">
        <f>F31*3/100</f>
        <v>366</v>
      </c>
      <c r="K31" s="402" t="s">
        <v>82</v>
      </c>
      <c r="L31" s="403">
        <f>J31*K31</f>
        <v>732</v>
      </c>
      <c r="M31" s="404"/>
      <c r="N31" s="400"/>
      <c r="O31" s="403"/>
      <c r="P31" s="405">
        <f>SUM(L31:L32)</f>
        <v>775.2</v>
      </c>
    </row>
    <row r="32" spans="1:16" ht="21.75" customHeight="1">
      <c r="A32" s="406"/>
      <c r="B32" s="407"/>
      <c r="C32" s="407"/>
      <c r="D32" s="407"/>
      <c r="E32" s="224"/>
      <c r="F32" s="224"/>
      <c r="G32" s="224"/>
      <c r="H32" s="224"/>
      <c r="I32" s="415" t="s">
        <v>199</v>
      </c>
      <c r="J32" s="409">
        <v>7.2</v>
      </c>
      <c r="K32" s="231" t="s">
        <v>200</v>
      </c>
      <c r="L32" s="316">
        <f>J32*K32</f>
        <v>43.2</v>
      </c>
      <c r="M32" s="410"/>
      <c r="N32" s="408"/>
      <c r="O32" s="316"/>
      <c r="P32" s="396"/>
    </row>
    <row r="33" spans="1:16" ht="21.75" customHeight="1">
      <c r="A33" s="397">
        <v>23</v>
      </c>
      <c r="B33" s="398" t="s">
        <v>138</v>
      </c>
      <c r="C33" s="398"/>
      <c r="D33" s="398" t="s">
        <v>136</v>
      </c>
      <c r="E33" s="399">
        <v>11290</v>
      </c>
      <c r="F33" s="399">
        <v>11510</v>
      </c>
      <c r="G33" s="399"/>
      <c r="H33" s="399"/>
      <c r="I33" s="400" t="s">
        <v>198</v>
      </c>
      <c r="J33" s="401">
        <f>F33*3/100</f>
        <v>345.3</v>
      </c>
      <c r="K33" s="402" t="s">
        <v>82</v>
      </c>
      <c r="L33" s="403">
        <f>J33*K33</f>
        <v>690.6</v>
      </c>
      <c r="M33" s="404"/>
      <c r="N33" s="400"/>
      <c r="O33" s="403"/>
      <c r="P33" s="405">
        <f>SUM(L33:L34)</f>
        <v>730.2</v>
      </c>
    </row>
    <row r="34" spans="1:16" ht="21.75" customHeight="1">
      <c r="A34" s="406"/>
      <c r="B34" s="407"/>
      <c r="C34" s="407"/>
      <c r="D34" s="407"/>
      <c r="E34" s="224"/>
      <c r="F34" s="224"/>
      <c r="G34" s="224"/>
      <c r="H34" s="224"/>
      <c r="I34" s="415" t="s">
        <v>199</v>
      </c>
      <c r="J34" s="409">
        <v>6.6</v>
      </c>
      <c r="K34" s="231" t="s">
        <v>200</v>
      </c>
      <c r="L34" s="316">
        <f>J34*K34</f>
        <v>39.599999999999994</v>
      </c>
      <c r="M34" s="410"/>
      <c r="N34" s="408"/>
      <c r="O34" s="316"/>
      <c r="P34" s="396"/>
    </row>
    <row r="35" spans="1:16" ht="21.75" customHeight="1">
      <c r="A35" s="33"/>
      <c r="B35" s="106"/>
      <c r="C35" s="106"/>
      <c r="D35" s="106"/>
      <c r="E35" s="106"/>
      <c r="F35" s="106"/>
      <c r="G35" s="108"/>
      <c r="H35" s="36"/>
      <c r="I35" s="315" t="s">
        <v>167</v>
      </c>
      <c r="J35" s="311"/>
      <c r="K35" s="34"/>
      <c r="L35" s="316">
        <f>SUM(L31:L34)</f>
        <v>1505.4</v>
      </c>
      <c r="M35" s="35"/>
      <c r="N35" s="317"/>
      <c r="O35" s="316">
        <f>SUM(O31:O33)</f>
        <v>0</v>
      </c>
      <c r="P35" s="318">
        <f>SUM(P31:P33)</f>
        <v>1505.4</v>
      </c>
    </row>
    <row r="36" spans="1:16" s="314" customFormat="1" ht="9.75" customHeight="1">
      <c r="A36" s="33"/>
      <c r="B36" s="106"/>
      <c r="C36" s="106"/>
      <c r="D36" s="106"/>
      <c r="E36" s="106"/>
      <c r="F36" s="106"/>
      <c r="G36" s="108"/>
      <c r="H36" s="106"/>
      <c r="I36" s="310"/>
      <c r="J36" s="311"/>
      <c r="K36" s="34"/>
      <c r="L36" s="312"/>
      <c r="M36" s="106"/>
      <c r="N36" s="310"/>
      <c r="O36" s="312"/>
      <c r="P36" s="313"/>
    </row>
    <row r="37" spans="1:16" ht="21.75" customHeight="1">
      <c r="A37" s="319"/>
      <c r="B37" s="320"/>
      <c r="C37" s="320"/>
      <c r="D37" s="320"/>
      <c r="E37" s="320"/>
      <c r="F37" s="320"/>
      <c r="G37" s="321"/>
      <c r="H37" s="321"/>
      <c r="I37" s="322" t="s">
        <v>57</v>
      </c>
      <c r="J37" s="323"/>
      <c r="K37" s="324"/>
      <c r="L37" s="325">
        <f>SUM(L7:L26,L29,L35)</f>
        <v>14463.6</v>
      </c>
      <c r="M37" s="325"/>
      <c r="N37" s="325"/>
      <c r="O37" s="325">
        <f>SUM(O7:O26,O29,O35)</f>
        <v>5371.200000000001</v>
      </c>
      <c r="P37" s="325">
        <f>SUM(P7:P26,P29,P35)</f>
        <v>19834.800000000003</v>
      </c>
    </row>
    <row r="38" spans="1:16" ht="21.75" customHeight="1">
      <c r="A38" s="173"/>
      <c r="B38" s="25"/>
      <c r="C38" s="25"/>
      <c r="D38" s="25"/>
      <c r="E38" s="25"/>
      <c r="F38" s="25"/>
      <c r="G38" s="326"/>
      <c r="H38" s="326"/>
      <c r="I38" s="327"/>
      <c r="J38" s="26"/>
      <c r="K38" s="328"/>
      <c r="L38" s="329"/>
      <c r="M38" s="27"/>
      <c r="N38" s="328"/>
      <c r="O38" s="330"/>
      <c r="P38" s="330"/>
    </row>
  </sheetData>
  <sheetProtection password="CC71" sheet="1" objects="1" scenarios="1" selectLockedCells="1" selectUnlockedCells="1"/>
  <mergeCells count="14">
    <mergeCell ref="E4:H4"/>
    <mergeCell ref="J5:L5"/>
    <mergeCell ref="M5:O5"/>
    <mergeCell ref="E5:G5"/>
    <mergeCell ref="A1:P1"/>
    <mergeCell ref="A2:P2"/>
    <mergeCell ref="A3:P3"/>
    <mergeCell ref="A4:A6"/>
    <mergeCell ref="B4:B6"/>
    <mergeCell ref="C4:C6"/>
    <mergeCell ref="D4:D6"/>
    <mergeCell ref="I4:I6"/>
    <mergeCell ref="J4:O4"/>
    <mergeCell ref="P4:P6"/>
  </mergeCells>
  <printOptions/>
  <pageMargins left="0.33" right="0.18" top="0.53" bottom="0.31" header="0.25" footer="0.5"/>
  <pageSetup horizontalDpi="600" verticalDpi="600" orientation="landscape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view="pageBreakPreview" zoomScale="110" zoomScaleSheetLayoutView="110" workbookViewId="0" topLeftCell="A1">
      <selection activeCell="J1" sqref="J1"/>
    </sheetView>
  </sheetViews>
  <sheetFormatPr defaultColWidth="9.140625" defaultRowHeight="21.75"/>
  <cols>
    <col min="1" max="1" width="3.57421875" style="17" customWidth="1"/>
    <col min="2" max="2" width="10.00390625" style="17" customWidth="1"/>
    <col min="3" max="3" width="12.28125" style="17" customWidth="1"/>
    <col min="4" max="4" width="22.7109375" style="17" customWidth="1"/>
    <col min="5" max="5" width="16.421875" style="17" customWidth="1"/>
    <col min="6" max="6" width="13.140625" style="17" customWidth="1"/>
    <col min="7" max="7" width="5.8515625" style="357" customWidth="1"/>
    <col min="8" max="8" width="12.7109375" style="17" customWidth="1"/>
    <col min="9" max="16384" width="9.140625" style="17" customWidth="1"/>
  </cols>
  <sheetData>
    <row r="1" spans="1:8" ht="22.5">
      <c r="A1" s="564" t="s">
        <v>241</v>
      </c>
      <c r="B1" s="564"/>
      <c r="C1" s="564"/>
      <c r="D1" s="564"/>
      <c r="E1" s="564"/>
      <c r="F1" s="564"/>
      <c r="G1" s="564"/>
      <c r="H1" s="564"/>
    </row>
    <row r="2" spans="1:8" ht="22.5">
      <c r="A2" s="612" t="s">
        <v>172</v>
      </c>
      <c r="B2" s="612"/>
      <c r="C2" s="612"/>
      <c r="D2" s="612"/>
      <c r="E2" s="612"/>
      <c r="F2" s="612"/>
      <c r="G2" s="612"/>
      <c r="H2" s="612"/>
    </row>
    <row r="3" spans="1:8" ht="22.5">
      <c r="A3" s="612" t="s">
        <v>197</v>
      </c>
      <c r="B3" s="612"/>
      <c r="C3" s="612"/>
      <c r="D3" s="612"/>
      <c r="E3" s="612"/>
      <c r="F3" s="612"/>
      <c r="G3" s="612"/>
      <c r="H3" s="612"/>
    </row>
    <row r="4" spans="1:8" ht="18">
      <c r="A4" s="358"/>
      <c r="B4" s="358"/>
      <c r="C4" s="358"/>
      <c r="D4" s="358"/>
      <c r="E4" s="358"/>
      <c r="F4" s="358"/>
      <c r="G4" s="358"/>
      <c r="H4" s="358"/>
    </row>
    <row r="5" spans="1:7" ht="18">
      <c r="A5" s="363"/>
      <c r="B5" s="357"/>
      <c r="C5" s="357"/>
      <c r="D5" s="357"/>
      <c r="E5" s="357"/>
      <c r="F5" s="357"/>
      <c r="G5" s="364" t="s">
        <v>189</v>
      </c>
    </row>
    <row r="6" spans="1:9" ht="23.25" customHeight="1">
      <c r="A6" s="613" t="s">
        <v>60</v>
      </c>
      <c r="B6" s="613" t="s">
        <v>5</v>
      </c>
      <c r="C6" s="613" t="s">
        <v>6</v>
      </c>
      <c r="D6" s="613" t="s">
        <v>58</v>
      </c>
      <c r="E6" s="613" t="s">
        <v>17</v>
      </c>
      <c r="F6" s="614" t="s">
        <v>190</v>
      </c>
      <c r="G6" s="615" t="s">
        <v>191</v>
      </c>
      <c r="H6" s="615"/>
      <c r="I6" s="366" t="s">
        <v>61</v>
      </c>
    </row>
    <row r="7" spans="1:9" ht="23.25" customHeight="1">
      <c r="A7" s="613"/>
      <c r="B7" s="613"/>
      <c r="C7" s="613"/>
      <c r="D7" s="613"/>
      <c r="E7" s="613"/>
      <c r="F7" s="614"/>
      <c r="G7" s="367" t="s">
        <v>192</v>
      </c>
      <c r="H7" s="365" t="s">
        <v>88</v>
      </c>
      <c r="I7" s="366"/>
    </row>
    <row r="8" spans="1:9" ht="23.25" customHeight="1">
      <c r="A8" s="166">
        <v>1</v>
      </c>
      <c r="B8" s="167" t="s">
        <v>13</v>
      </c>
      <c r="C8" s="167" t="s">
        <v>117</v>
      </c>
      <c r="D8" s="167" t="s">
        <v>73</v>
      </c>
      <c r="E8" s="167" t="s">
        <v>74</v>
      </c>
      <c r="F8" s="168">
        <v>3000</v>
      </c>
      <c r="G8" s="166">
        <v>2</v>
      </c>
      <c r="H8" s="369">
        <f>F8*G8</f>
        <v>6000</v>
      </c>
      <c r="I8" s="167"/>
    </row>
    <row r="9" spans="1:9" ht="23.25" customHeight="1">
      <c r="A9" s="166">
        <v>2</v>
      </c>
      <c r="B9" s="167" t="s">
        <v>9</v>
      </c>
      <c r="C9" s="167" t="s">
        <v>101</v>
      </c>
      <c r="D9" s="167" t="s">
        <v>77</v>
      </c>
      <c r="E9" s="167" t="s">
        <v>155</v>
      </c>
      <c r="F9" s="168">
        <v>3000</v>
      </c>
      <c r="G9" s="166">
        <v>2</v>
      </c>
      <c r="H9" s="369">
        <f>F9*G9</f>
        <v>6000</v>
      </c>
      <c r="I9" s="167"/>
    </row>
    <row r="10" spans="1:9" ht="23.25" customHeight="1">
      <c r="A10" s="166">
        <v>3</v>
      </c>
      <c r="B10" s="167" t="s">
        <v>8</v>
      </c>
      <c r="C10" s="167" t="s">
        <v>24</v>
      </c>
      <c r="D10" s="167" t="s">
        <v>55</v>
      </c>
      <c r="E10" s="167" t="s">
        <v>56</v>
      </c>
      <c r="F10" s="168">
        <v>3000</v>
      </c>
      <c r="G10" s="166">
        <v>2</v>
      </c>
      <c r="H10" s="369">
        <f>F10*G10</f>
        <v>6000</v>
      </c>
      <c r="I10" s="167"/>
    </row>
    <row r="11" spans="1:9" ht="23.25" customHeight="1">
      <c r="A11" s="166">
        <v>4</v>
      </c>
      <c r="B11" s="167" t="s">
        <v>9</v>
      </c>
      <c r="C11" s="167" t="s">
        <v>66</v>
      </c>
      <c r="D11" s="167" t="s">
        <v>86</v>
      </c>
      <c r="E11" s="167" t="s">
        <v>103</v>
      </c>
      <c r="F11" s="168">
        <v>3000</v>
      </c>
      <c r="G11" s="166">
        <v>2</v>
      </c>
      <c r="H11" s="369">
        <f>F11*G11</f>
        <v>6000</v>
      </c>
      <c r="I11" s="368"/>
    </row>
    <row r="12" spans="1:9" ht="23.25" customHeight="1">
      <c r="A12" s="148"/>
      <c r="B12" s="148"/>
      <c r="C12" s="148"/>
      <c r="D12" s="148"/>
      <c r="E12" s="148"/>
      <c r="F12" s="610" t="s">
        <v>193</v>
      </c>
      <c r="G12" s="611"/>
      <c r="H12" s="370">
        <f>SUM(H8:H11)</f>
        <v>24000</v>
      </c>
      <c r="I12" s="148"/>
    </row>
  </sheetData>
  <sheetProtection password="CC71" sheet="1" objects="1" scenarios="1" selectLockedCells="1" selectUnlockedCells="1"/>
  <mergeCells count="11">
    <mergeCell ref="G6:H6"/>
    <mergeCell ref="F12:G12"/>
    <mergeCell ref="A1:H1"/>
    <mergeCell ref="A2:H2"/>
    <mergeCell ref="A3:H3"/>
    <mergeCell ref="A6:A7"/>
    <mergeCell ref="B6:B7"/>
    <mergeCell ref="C6:C7"/>
    <mergeCell ref="D6:D7"/>
    <mergeCell ref="E6:E7"/>
    <mergeCell ref="F6:F7"/>
  </mergeCells>
  <printOptions/>
  <pageMargins left="0.32" right="0.31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49"/>
  <sheetViews>
    <sheetView view="pageBreakPreview" zoomScaleNormal="120" zoomScaleSheetLayoutView="100" workbookViewId="0" topLeftCell="A1">
      <pane ySplit="6" topLeftCell="BM7" activePane="bottomLeft" state="frozen"/>
      <selection pane="topLeft" activeCell="A1" sqref="A1"/>
      <selection pane="bottomLeft" activeCell="K1" sqref="K1"/>
    </sheetView>
  </sheetViews>
  <sheetFormatPr defaultColWidth="9.140625" defaultRowHeight="21.75"/>
  <cols>
    <col min="1" max="1" width="2.57421875" style="17" customWidth="1"/>
    <col min="2" max="2" width="7.57421875" style="17" customWidth="1"/>
    <col min="3" max="3" width="12.57421875" style="17" customWidth="1"/>
    <col min="4" max="4" width="18.57421875" style="17" customWidth="1"/>
    <col min="5" max="5" width="14.28125" style="17" customWidth="1"/>
    <col min="6" max="6" width="9.57421875" style="17" customWidth="1"/>
    <col min="7" max="7" width="8.00390625" style="17" customWidth="1"/>
    <col min="8" max="8" width="11.7109375" style="21" customWidth="1"/>
    <col min="9" max="9" width="18.28125" style="53" customWidth="1"/>
    <col min="10" max="10" width="7.57421875" style="38" customWidth="1"/>
    <col min="11" max="16384" width="9.140625" style="17" customWidth="1"/>
  </cols>
  <sheetData>
    <row r="1" spans="1:10" ht="21" customHeight="1">
      <c r="A1" s="564" t="s">
        <v>240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ht="21" customHeight="1">
      <c r="A2" s="612" t="s">
        <v>22</v>
      </c>
      <c r="B2" s="612"/>
      <c r="C2" s="612"/>
      <c r="D2" s="612"/>
      <c r="E2" s="612"/>
      <c r="F2" s="612"/>
      <c r="G2" s="612"/>
      <c r="H2" s="612"/>
      <c r="I2" s="612"/>
      <c r="J2" s="612"/>
    </row>
    <row r="3" spans="1:10" ht="21" customHeight="1">
      <c r="A3" s="616" t="s">
        <v>194</v>
      </c>
      <c r="B3" s="616"/>
      <c r="C3" s="616"/>
      <c r="D3" s="616"/>
      <c r="E3" s="616"/>
      <c r="F3" s="616"/>
      <c r="G3" s="616"/>
      <c r="H3" s="616"/>
      <c r="I3" s="616"/>
      <c r="J3" s="616"/>
    </row>
    <row r="4" spans="1:9" ht="15.75" customHeight="1">
      <c r="A4" s="18"/>
      <c r="B4" s="18"/>
      <c r="C4" s="18"/>
      <c r="D4" s="18"/>
      <c r="E4" s="18"/>
      <c r="F4" s="22"/>
      <c r="G4" s="22"/>
      <c r="H4" s="18"/>
      <c r="I4" s="37"/>
    </row>
    <row r="5" spans="1:10" ht="18.75" customHeight="1">
      <c r="A5" s="617" t="s">
        <v>60</v>
      </c>
      <c r="B5" s="619" t="s">
        <v>5</v>
      </c>
      <c r="C5" s="619" t="s">
        <v>6</v>
      </c>
      <c r="D5" s="619" t="s">
        <v>58</v>
      </c>
      <c r="E5" s="621" t="s">
        <v>17</v>
      </c>
      <c r="F5" s="623" t="s">
        <v>23</v>
      </c>
      <c r="G5" s="623"/>
      <c r="H5" s="624" t="s">
        <v>59</v>
      </c>
      <c r="I5" s="626" t="s">
        <v>61</v>
      </c>
      <c r="J5" s="626"/>
    </row>
    <row r="6" spans="1:10" ht="18.75" customHeight="1">
      <c r="A6" s="618"/>
      <c r="B6" s="620"/>
      <c r="C6" s="620"/>
      <c r="D6" s="620"/>
      <c r="E6" s="622"/>
      <c r="F6" s="425" t="s">
        <v>62</v>
      </c>
      <c r="G6" s="425" t="s">
        <v>63</v>
      </c>
      <c r="H6" s="625"/>
      <c r="I6" s="627" t="s">
        <v>64</v>
      </c>
      <c r="J6" s="627"/>
    </row>
    <row r="7" spans="1:10" ht="20.25" customHeight="1">
      <c r="A7" s="41">
        <v>1</v>
      </c>
      <c r="B7" s="54" t="s">
        <v>65</v>
      </c>
      <c r="C7" s="40" t="s">
        <v>84</v>
      </c>
      <c r="D7" s="39" t="s">
        <v>85</v>
      </c>
      <c r="E7" s="40" t="s">
        <v>54</v>
      </c>
      <c r="F7" s="55">
        <f>SUM(J7:J8)</f>
        <v>1300</v>
      </c>
      <c r="G7" s="55">
        <v>0</v>
      </c>
      <c r="H7" s="145">
        <f>SUM(F7:G7)</f>
        <v>1300</v>
      </c>
      <c r="I7" s="65" t="s">
        <v>201</v>
      </c>
      <c r="J7" s="421">
        <v>60</v>
      </c>
    </row>
    <row r="8" spans="1:10" ht="19.5" customHeight="1">
      <c r="A8" s="43"/>
      <c r="B8" s="61"/>
      <c r="C8" s="44"/>
      <c r="D8" s="62"/>
      <c r="E8" s="44"/>
      <c r="F8" s="58"/>
      <c r="G8" s="58"/>
      <c r="H8" s="147"/>
      <c r="I8" s="63" t="s">
        <v>202</v>
      </c>
      <c r="J8" s="422">
        <v>1240</v>
      </c>
    </row>
    <row r="9" spans="1:10" ht="20.25" customHeight="1">
      <c r="A9" s="41">
        <v>2</v>
      </c>
      <c r="B9" s="40" t="s">
        <v>8</v>
      </c>
      <c r="C9" s="40" t="s">
        <v>24</v>
      </c>
      <c r="D9" s="40" t="s">
        <v>55</v>
      </c>
      <c r="E9" s="40" t="s">
        <v>56</v>
      </c>
      <c r="F9" s="55">
        <f>SUM(J10:J16)</f>
        <v>15190</v>
      </c>
      <c r="G9" s="55">
        <f>SUM(J9)</f>
        <v>1632</v>
      </c>
      <c r="H9" s="145">
        <f>SUM(F9:G9)</f>
        <v>16822</v>
      </c>
      <c r="I9" s="65" t="s">
        <v>203</v>
      </c>
      <c r="J9" s="421">
        <v>1632</v>
      </c>
    </row>
    <row r="10" spans="1:10" ht="19.5" customHeight="1">
      <c r="A10" s="56"/>
      <c r="B10" s="42"/>
      <c r="C10" s="42"/>
      <c r="D10" s="42"/>
      <c r="E10" s="42"/>
      <c r="F10" s="57"/>
      <c r="G10" s="57"/>
      <c r="H10" s="146"/>
      <c r="I10" s="66" t="s">
        <v>204</v>
      </c>
      <c r="J10" s="423">
        <v>6845</v>
      </c>
    </row>
    <row r="11" spans="1:10" ht="19.5" customHeight="1">
      <c r="A11" s="56"/>
      <c r="B11" s="42"/>
      <c r="C11" s="42"/>
      <c r="D11" s="42"/>
      <c r="E11" s="42"/>
      <c r="F11" s="57"/>
      <c r="G11" s="57"/>
      <c r="H11" s="146"/>
      <c r="I11" s="66" t="s">
        <v>205</v>
      </c>
      <c r="J11" s="423">
        <v>290</v>
      </c>
    </row>
    <row r="12" spans="1:10" ht="19.5" customHeight="1">
      <c r="A12" s="56"/>
      <c r="B12" s="42"/>
      <c r="C12" s="42"/>
      <c r="D12" s="60"/>
      <c r="E12" s="42"/>
      <c r="F12" s="154"/>
      <c r="G12" s="57"/>
      <c r="H12" s="146"/>
      <c r="I12" s="155" t="s">
        <v>206</v>
      </c>
      <c r="J12" s="423">
        <v>50</v>
      </c>
    </row>
    <row r="13" spans="1:10" ht="17.25" customHeight="1">
      <c r="A13" s="56"/>
      <c r="B13" s="42"/>
      <c r="C13" s="42"/>
      <c r="D13" s="60"/>
      <c r="E13" s="42"/>
      <c r="F13" s="154"/>
      <c r="G13" s="57"/>
      <c r="H13" s="146"/>
      <c r="I13" s="155" t="s">
        <v>207</v>
      </c>
      <c r="J13" s="423"/>
    </row>
    <row r="14" spans="1:10" ht="19.5" customHeight="1">
      <c r="A14" s="56"/>
      <c r="B14" s="42"/>
      <c r="C14" s="42"/>
      <c r="D14" s="60"/>
      <c r="E14" s="42"/>
      <c r="F14" s="154"/>
      <c r="G14" s="57"/>
      <c r="H14" s="146"/>
      <c r="I14" s="155" t="s">
        <v>208</v>
      </c>
      <c r="J14" s="423">
        <v>90</v>
      </c>
    </row>
    <row r="15" spans="1:10" ht="19.5" customHeight="1">
      <c r="A15" s="56"/>
      <c r="B15" s="42"/>
      <c r="C15" s="42"/>
      <c r="D15" s="60"/>
      <c r="E15" s="42"/>
      <c r="F15" s="154"/>
      <c r="G15" s="57"/>
      <c r="H15" s="146"/>
      <c r="I15" s="155" t="s">
        <v>209</v>
      </c>
      <c r="J15" s="423">
        <v>7365</v>
      </c>
    </row>
    <row r="16" spans="1:10" ht="19.5" customHeight="1">
      <c r="A16" s="56"/>
      <c r="B16" s="42"/>
      <c r="C16" s="42"/>
      <c r="D16" s="60"/>
      <c r="E16" s="42"/>
      <c r="F16" s="154"/>
      <c r="G16" s="57"/>
      <c r="H16" s="146"/>
      <c r="I16" s="155" t="s">
        <v>210</v>
      </c>
      <c r="J16" s="423">
        <v>550</v>
      </c>
    </row>
    <row r="17" spans="1:10" ht="20.25" customHeight="1">
      <c r="A17" s="41">
        <v>3</v>
      </c>
      <c r="B17" s="40" t="s">
        <v>92</v>
      </c>
      <c r="C17" s="40" t="s">
        <v>93</v>
      </c>
      <c r="D17" s="39" t="s">
        <v>94</v>
      </c>
      <c r="E17" s="40" t="s">
        <v>54</v>
      </c>
      <c r="F17" s="64">
        <f>SUM(J17:J23)</f>
        <v>2273</v>
      </c>
      <c r="G17" s="55">
        <f>SUM(J24)</f>
        <v>4379</v>
      </c>
      <c r="H17" s="145">
        <f>SUM(F17:G17)</f>
        <v>6652</v>
      </c>
      <c r="I17" s="65" t="s">
        <v>211</v>
      </c>
      <c r="J17" s="421">
        <v>140</v>
      </c>
    </row>
    <row r="18" spans="1:10" ht="19.5" customHeight="1">
      <c r="A18" s="56"/>
      <c r="B18" s="42"/>
      <c r="C18" s="42"/>
      <c r="D18" s="60"/>
      <c r="E18" s="42"/>
      <c r="F18" s="42"/>
      <c r="G18" s="57"/>
      <c r="H18" s="146"/>
      <c r="I18" s="66" t="s">
        <v>212</v>
      </c>
      <c r="J18" s="423">
        <v>130</v>
      </c>
    </row>
    <row r="19" spans="1:10" ht="19.5" customHeight="1">
      <c r="A19" s="56"/>
      <c r="B19" s="59"/>
      <c r="C19" s="42"/>
      <c r="D19" s="60"/>
      <c r="E19" s="42"/>
      <c r="F19" s="156"/>
      <c r="G19" s="57"/>
      <c r="H19" s="157"/>
      <c r="I19" s="66" t="s">
        <v>213</v>
      </c>
      <c r="J19" s="423">
        <v>615</v>
      </c>
    </row>
    <row r="20" spans="1:10" ht="19.5" customHeight="1">
      <c r="A20" s="56"/>
      <c r="B20" s="59"/>
      <c r="C20" s="42"/>
      <c r="D20" s="60"/>
      <c r="E20" s="42"/>
      <c r="F20" s="156"/>
      <c r="G20" s="57"/>
      <c r="H20" s="157"/>
      <c r="I20" s="66" t="s">
        <v>214</v>
      </c>
      <c r="J20" s="423">
        <v>560</v>
      </c>
    </row>
    <row r="21" spans="1:10" ht="19.5" customHeight="1">
      <c r="A21" s="56"/>
      <c r="B21" s="59"/>
      <c r="C21" s="42"/>
      <c r="D21" s="60"/>
      <c r="E21" s="42"/>
      <c r="F21" s="156"/>
      <c r="G21" s="57"/>
      <c r="H21" s="157"/>
      <c r="I21" s="66" t="s">
        <v>215</v>
      </c>
      <c r="J21" s="423">
        <v>635</v>
      </c>
    </row>
    <row r="22" spans="1:10" ht="19.5" customHeight="1">
      <c r="A22" s="56"/>
      <c r="B22" s="59"/>
      <c r="C22" s="42"/>
      <c r="D22" s="60"/>
      <c r="E22" s="42"/>
      <c r="F22" s="156"/>
      <c r="G22" s="57"/>
      <c r="H22" s="157"/>
      <c r="I22" s="66" t="s">
        <v>216</v>
      </c>
      <c r="J22" s="423">
        <v>90</v>
      </c>
    </row>
    <row r="23" spans="1:10" ht="19.5" customHeight="1">
      <c r="A23" s="56"/>
      <c r="B23" s="59"/>
      <c r="C23" s="42"/>
      <c r="D23" s="60"/>
      <c r="E23" s="42"/>
      <c r="F23" s="156"/>
      <c r="G23" s="57"/>
      <c r="H23" s="157"/>
      <c r="I23" s="66" t="s">
        <v>217</v>
      </c>
      <c r="J23" s="423">
        <v>103</v>
      </c>
    </row>
    <row r="24" spans="1:10" ht="19.5" customHeight="1">
      <c r="A24" s="56"/>
      <c r="B24" s="59"/>
      <c r="C24" s="42"/>
      <c r="D24" s="60"/>
      <c r="E24" s="42"/>
      <c r="F24" s="156"/>
      <c r="G24" s="57"/>
      <c r="H24" s="157"/>
      <c r="I24" s="66" t="s">
        <v>218</v>
      </c>
      <c r="J24" s="423">
        <v>4379</v>
      </c>
    </row>
    <row r="25" spans="1:10" ht="20.25" customHeight="1">
      <c r="A25" s="41">
        <v>4</v>
      </c>
      <c r="B25" s="54" t="s">
        <v>7</v>
      </c>
      <c r="C25" s="40" t="s">
        <v>95</v>
      </c>
      <c r="D25" s="39" t="s">
        <v>96</v>
      </c>
      <c r="E25" s="40" t="s">
        <v>53</v>
      </c>
      <c r="F25" s="55">
        <f>SUM(J25:J27)</f>
        <v>725</v>
      </c>
      <c r="G25" s="55">
        <v>0</v>
      </c>
      <c r="H25" s="145">
        <f>SUM(F25:G25)</f>
        <v>725</v>
      </c>
      <c r="I25" s="65" t="s">
        <v>219</v>
      </c>
      <c r="J25" s="421">
        <v>350</v>
      </c>
    </row>
    <row r="26" spans="1:10" ht="19.5" customHeight="1">
      <c r="A26" s="56"/>
      <c r="B26" s="59"/>
      <c r="C26" s="42"/>
      <c r="D26" s="60"/>
      <c r="E26" s="42"/>
      <c r="F26" s="57"/>
      <c r="G26" s="57"/>
      <c r="H26" s="146"/>
      <c r="I26" s="66" t="s">
        <v>220</v>
      </c>
      <c r="J26" s="423">
        <v>155</v>
      </c>
    </row>
    <row r="27" spans="1:10" ht="19.5" customHeight="1">
      <c r="A27" s="56"/>
      <c r="B27" s="59"/>
      <c r="C27" s="42"/>
      <c r="D27" s="60"/>
      <c r="E27" s="42"/>
      <c r="F27" s="57"/>
      <c r="G27" s="57"/>
      <c r="H27" s="146"/>
      <c r="I27" s="66" t="s">
        <v>221</v>
      </c>
      <c r="J27" s="423">
        <v>220</v>
      </c>
    </row>
    <row r="28" spans="1:10" ht="20.25" customHeight="1">
      <c r="A28" s="41">
        <v>5</v>
      </c>
      <c r="B28" s="54" t="s">
        <v>12</v>
      </c>
      <c r="C28" s="40" t="s">
        <v>99</v>
      </c>
      <c r="D28" s="39" t="s">
        <v>100</v>
      </c>
      <c r="E28" s="40" t="s">
        <v>53</v>
      </c>
      <c r="F28" s="55">
        <f>SUM(J28:J32)</f>
        <v>1738</v>
      </c>
      <c r="G28" s="55">
        <v>0</v>
      </c>
      <c r="H28" s="145">
        <f>SUM(F28:G28)</f>
        <v>1738</v>
      </c>
      <c r="I28" s="65" t="s">
        <v>222</v>
      </c>
      <c r="J28" s="421">
        <v>187</v>
      </c>
    </row>
    <row r="29" spans="1:10" ht="19.5" customHeight="1">
      <c r="A29" s="56"/>
      <c r="B29" s="59"/>
      <c r="C29" s="42"/>
      <c r="D29" s="60"/>
      <c r="E29" s="42"/>
      <c r="F29" s="57"/>
      <c r="G29" s="57"/>
      <c r="H29" s="146"/>
      <c r="I29" s="66" t="s">
        <v>223</v>
      </c>
      <c r="J29" s="423">
        <v>110</v>
      </c>
    </row>
    <row r="30" spans="1:10" ht="19.5" customHeight="1">
      <c r="A30" s="56"/>
      <c r="B30" s="59"/>
      <c r="C30" s="42"/>
      <c r="D30" s="60"/>
      <c r="E30" s="42"/>
      <c r="F30" s="57"/>
      <c r="G30" s="57"/>
      <c r="H30" s="146"/>
      <c r="I30" s="66" t="s">
        <v>224</v>
      </c>
      <c r="J30" s="423">
        <v>918</v>
      </c>
    </row>
    <row r="31" spans="1:10" ht="19.5" customHeight="1">
      <c r="A31" s="56"/>
      <c r="B31" s="59"/>
      <c r="C31" s="42"/>
      <c r="D31" s="60"/>
      <c r="E31" s="42"/>
      <c r="F31" s="57"/>
      <c r="G31" s="57"/>
      <c r="H31" s="146"/>
      <c r="I31" s="66" t="s">
        <v>225</v>
      </c>
      <c r="J31" s="423">
        <v>253</v>
      </c>
    </row>
    <row r="32" spans="1:10" ht="19.5" customHeight="1">
      <c r="A32" s="43"/>
      <c r="B32" s="61"/>
      <c r="C32" s="44"/>
      <c r="D32" s="62"/>
      <c r="E32" s="44"/>
      <c r="F32" s="58"/>
      <c r="G32" s="58"/>
      <c r="H32" s="147"/>
      <c r="I32" s="63" t="s">
        <v>226</v>
      </c>
      <c r="J32" s="422">
        <v>270</v>
      </c>
    </row>
    <row r="33" spans="1:10" ht="24.75" customHeight="1">
      <c r="A33" s="41">
        <v>6</v>
      </c>
      <c r="B33" s="54" t="s">
        <v>135</v>
      </c>
      <c r="C33" s="40" t="s">
        <v>136</v>
      </c>
      <c r="D33" s="39" t="s">
        <v>137</v>
      </c>
      <c r="E33" s="40" t="s">
        <v>53</v>
      </c>
      <c r="F33" s="55">
        <f>SUM(J33:J39)</f>
        <v>777</v>
      </c>
      <c r="G33" s="55">
        <v>0</v>
      </c>
      <c r="H33" s="145">
        <f>SUM(F33:G33)</f>
        <v>777</v>
      </c>
      <c r="I33" s="65" t="s">
        <v>228</v>
      </c>
      <c r="J33" s="421">
        <v>107</v>
      </c>
    </row>
    <row r="34" spans="1:10" ht="19.5" customHeight="1">
      <c r="A34" s="56"/>
      <c r="B34" s="59"/>
      <c r="C34" s="42"/>
      <c r="D34" s="60"/>
      <c r="E34" s="42"/>
      <c r="F34" s="57"/>
      <c r="G34" s="57"/>
      <c r="H34" s="146"/>
      <c r="I34" s="66" t="s">
        <v>229</v>
      </c>
      <c r="J34" s="423">
        <v>50</v>
      </c>
    </row>
    <row r="35" spans="1:10" ht="19.5" customHeight="1">
      <c r="A35" s="56"/>
      <c r="B35" s="59"/>
      <c r="C35" s="42"/>
      <c r="D35" s="60"/>
      <c r="E35" s="42"/>
      <c r="F35" s="57"/>
      <c r="G35" s="57"/>
      <c r="H35" s="146"/>
      <c r="I35" s="66" t="s">
        <v>230</v>
      </c>
      <c r="J35" s="423">
        <v>50</v>
      </c>
    </row>
    <row r="36" spans="1:10" ht="19.5" customHeight="1">
      <c r="A36" s="56"/>
      <c r="B36" s="59"/>
      <c r="C36" s="42"/>
      <c r="D36" s="60"/>
      <c r="E36" s="42"/>
      <c r="F36" s="57"/>
      <c r="G36" s="57"/>
      <c r="H36" s="146"/>
      <c r="I36" s="66" t="s">
        <v>231</v>
      </c>
      <c r="J36" s="423">
        <v>70</v>
      </c>
    </row>
    <row r="37" spans="1:10" ht="19.5" customHeight="1">
      <c r="A37" s="56"/>
      <c r="B37" s="59"/>
      <c r="C37" s="42"/>
      <c r="D37" s="60"/>
      <c r="E37" s="42"/>
      <c r="F37" s="57"/>
      <c r="G37" s="57"/>
      <c r="H37" s="146"/>
      <c r="I37" s="66" t="s">
        <v>232</v>
      </c>
      <c r="J37" s="423">
        <v>50</v>
      </c>
    </row>
    <row r="38" spans="1:10" ht="19.5" customHeight="1">
      <c r="A38" s="56"/>
      <c r="B38" s="59"/>
      <c r="C38" s="42"/>
      <c r="D38" s="60"/>
      <c r="E38" s="42"/>
      <c r="F38" s="57"/>
      <c r="G38" s="57"/>
      <c r="H38" s="146"/>
      <c r="I38" s="66" t="s">
        <v>233</v>
      </c>
      <c r="J38" s="423">
        <v>50</v>
      </c>
    </row>
    <row r="39" spans="1:10" ht="19.5" customHeight="1">
      <c r="A39" s="43"/>
      <c r="B39" s="61"/>
      <c r="C39" s="44"/>
      <c r="D39" s="62"/>
      <c r="E39" s="44"/>
      <c r="F39" s="58"/>
      <c r="G39" s="58"/>
      <c r="H39" s="147"/>
      <c r="I39" s="63" t="s">
        <v>234</v>
      </c>
      <c r="J39" s="422">
        <v>400</v>
      </c>
    </row>
    <row r="40" spans="1:10" s="5" customFormat="1" ht="23.25" customHeight="1">
      <c r="A40" s="153">
        <v>7</v>
      </c>
      <c r="B40" s="144" t="s">
        <v>65</v>
      </c>
      <c r="C40" s="158" t="s">
        <v>66</v>
      </c>
      <c r="D40" s="29" t="s">
        <v>86</v>
      </c>
      <c r="E40" s="158" t="s">
        <v>87</v>
      </c>
      <c r="F40" s="9">
        <f>SUM(J40)</f>
        <v>115</v>
      </c>
      <c r="G40" s="9">
        <v>0</v>
      </c>
      <c r="H40" s="159">
        <f>SUM(F40:G40)</f>
        <v>115</v>
      </c>
      <c r="I40" s="160" t="s">
        <v>227</v>
      </c>
      <c r="J40" s="424">
        <v>115</v>
      </c>
    </row>
    <row r="41" spans="1:10" ht="20.25" customHeight="1">
      <c r="A41" s="41">
        <v>8</v>
      </c>
      <c r="B41" s="54" t="s">
        <v>89</v>
      </c>
      <c r="C41" s="40" t="s">
        <v>90</v>
      </c>
      <c r="D41" s="39" t="s">
        <v>91</v>
      </c>
      <c r="E41" s="40" t="s">
        <v>53</v>
      </c>
      <c r="F41" s="55">
        <f>SUM(J41:J45)</f>
        <v>13168</v>
      </c>
      <c r="G41" s="55">
        <v>0</v>
      </c>
      <c r="H41" s="145">
        <f>SUM(F41:G41)</f>
        <v>13168</v>
      </c>
      <c r="I41" s="65" t="s">
        <v>235</v>
      </c>
      <c r="J41" s="421">
        <v>858</v>
      </c>
    </row>
    <row r="42" spans="1:10" ht="19.5" customHeight="1">
      <c r="A42" s="56"/>
      <c r="B42" s="59"/>
      <c r="C42" s="42"/>
      <c r="D42" s="60"/>
      <c r="E42" s="42"/>
      <c r="F42" s="57"/>
      <c r="G42" s="57"/>
      <c r="H42" s="146"/>
      <c r="I42" s="66" t="s">
        <v>236</v>
      </c>
      <c r="J42" s="423">
        <v>2340</v>
      </c>
    </row>
    <row r="43" spans="1:10" ht="19.5" customHeight="1">
      <c r="A43" s="56"/>
      <c r="B43" s="59"/>
      <c r="C43" s="42"/>
      <c r="D43" s="60"/>
      <c r="E43" s="42"/>
      <c r="F43" s="57"/>
      <c r="G43" s="57"/>
      <c r="H43" s="146"/>
      <c r="I43" s="66" t="s">
        <v>237</v>
      </c>
      <c r="J43" s="423">
        <v>1570</v>
      </c>
    </row>
    <row r="44" spans="1:10" s="148" customFormat="1" ht="19.5" customHeight="1">
      <c r="A44" s="56"/>
      <c r="B44" s="59"/>
      <c r="C44" s="42"/>
      <c r="D44" s="60"/>
      <c r="E44" s="42"/>
      <c r="F44" s="57"/>
      <c r="G44" s="57"/>
      <c r="H44" s="146"/>
      <c r="I44" s="66" t="s">
        <v>238</v>
      </c>
      <c r="J44" s="423">
        <v>8300</v>
      </c>
    </row>
    <row r="45" spans="1:10" ht="19.5" customHeight="1">
      <c r="A45" s="43"/>
      <c r="B45" s="61"/>
      <c r="C45" s="44"/>
      <c r="D45" s="62"/>
      <c r="E45" s="44"/>
      <c r="F45" s="58"/>
      <c r="G45" s="58"/>
      <c r="H45" s="147"/>
      <c r="I45" s="63" t="s">
        <v>239</v>
      </c>
      <c r="J45" s="422">
        <v>100</v>
      </c>
    </row>
    <row r="46" spans="1:10" s="19" customFormat="1" ht="8.25" customHeight="1">
      <c r="A46" s="22"/>
      <c r="F46" s="20"/>
      <c r="G46" s="20"/>
      <c r="H46" s="45"/>
      <c r="I46" s="46"/>
      <c r="J46" s="47"/>
    </row>
    <row r="47" spans="1:10" s="165" customFormat="1" ht="21" customHeight="1">
      <c r="A47" s="161"/>
      <c r="B47" s="161"/>
      <c r="C47" s="161"/>
      <c r="D47" s="161"/>
      <c r="E47" s="162" t="s">
        <v>57</v>
      </c>
      <c r="F47" s="159">
        <f>SUM(F7:F45)</f>
        <v>35286</v>
      </c>
      <c r="G47" s="159">
        <f>SUM(G7:G45)</f>
        <v>6011</v>
      </c>
      <c r="H47" s="159">
        <f>SUM(H7:H45)</f>
        <v>41297</v>
      </c>
      <c r="I47" s="163"/>
      <c r="J47" s="164"/>
    </row>
    <row r="48" spans="1:10" s="21" customFormat="1" ht="22.5">
      <c r="A48" s="48"/>
      <c r="B48" s="48"/>
      <c r="C48" s="48"/>
      <c r="D48" s="48"/>
      <c r="E48" s="18"/>
      <c r="F48" s="49"/>
      <c r="G48" s="49"/>
      <c r="H48" s="49"/>
      <c r="I48" s="50"/>
      <c r="J48" s="51"/>
    </row>
    <row r="49" spans="8:10" s="19" customFormat="1" ht="22.5">
      <c r="H49" s="48"/>
      <c r="I49" s="52"/>
      <c r="J49" s="47"/>
    </row>
  </sheetData>
  <sheetProtection password="CC71" sheet="1" objects="1" scenarios="1" selectLockedCells="1" selectUnlockedCells="1"/>
  <mergeCells count="12">
    <mergeCell ref="I5:J5"/>
    <mergeCell ref="I6:J6"/>
    <mergeCell ref="A1:J1"/>
    <mergeCell ref="A2:J2"/>
    <mergeCell ref="A3:J3"/>
    <mergeCell ref="A5:A6"/>
    <mergeCell ref="B5:B6"/>
    <mergeCell ref="C5:C6"/>
    <mergeCell ref="D5:D6"/>
    <mergeCell ref="E5:E6"/>
    <mergeCell ref="F5:G5"/>
    <mergeCell ref="H5:H6"/>
  </mergeCells>
  <printOptions/>
  <pageMargins left="0.4" right="0.17" top="0.16" bottom="0.16" header="0.16" footer="0.18"/>
  <pageSetup horizontalDpi="600" verticalDpi="600" orientation="portrait" paperSize="9" scale="95" r:id="rId2"/>
  <headerFooter alignWithMargins="0">
    <oddHeader>&amp;Rหน้าที่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20" zoomScaleNormal="120" zoomScaleSheetLayoutView="120" workbookViewId="0" topLeftCell="A1">
      <selection activeCell="G1" sqref="G1"/>
    </sheetView>
  </sheetViews>
  <sheetFormatPr defaultColWidth="9.140625" defaultRowHeight="21.75"/>
  <cols>
    <col min="2" max="2" width="13.28125" style="0" customWidth="1"/>
    <col min="3" max="3" width="14.8515625" style="0" customWidth="1"/>
    <col min="4" max="4" width="21.7109375" style="0" customWidth="1"/>
    <col min="5" max="5" width="17.00390625" style="0" customWidth="1"/>
    <col min="6" max="6" width="11.421875" style="639" customWidth="1"/>
  </cols>
  <sheetData>
    <row r="1" spans="1:6" ht="21.75">
      <c r="A1" s="634" t="s">
        <v>299</v>
      </c>
      <c r="B1" s="634"/>
      <c r="C1" s="634"/>
      <c r="D1" s="634"/>
      <c r="E1" s="634"/>
      <c r="F1" s="634"/>
    </row>
    <row r="2" ht="21.75">
      <c r="A2" s="629" t="s">
        <v>300</v>
      </c>
    </row>
    <row r="3" spans="1:6" s="628" customFormat="1" ht="21.75">
      <c r="A3" s="640" t="s">
        <v>11</v>
      </c>
      <c r="B3" s="640" t="s">
        <v>5</v>
      </c>
      <c r="C3" s="640" t="s">
        <v>6</v>
      </c>
      <c r="D3" s="640" t="s">
        <v>22</v>
      </c>
      <c r="E3" s="640" t="s">
        <v>301</v>
      </c>
      <c r="F3" s="641" t="s">
        <v>15</v>
      </c>
    </row>
    <row r="4" spans="1:6" ht="21.75">
      <c r="A4" s="631">
        <v>1</v>
      </c>
      <c r="B4" s="632" t="s">
        <v>13</v>
      </c>
      <c r="C4" s="632" t="s">
        <v>31</v>
      </c>
      <c r="D4" s="633">
        <v>5495</v>
      </c>
      <c r="E4" s="633">
        <v>1702</v>
      </c>
      <c r="F4" s="638">
        <f>SUM(A4:E4)</f>
        <v>7198</v>
      </c>
    </row>
    <row r="5" spans="1:6" ht="21.75">
      <c r="A5" s="631">
        <v>2</v>
      </c>
      <c r="B5" s="632" t="s">
        <v>7</v>
      </c>
      <c r="C5" s="632" t="s">
        <v>69</v>
      </c>
      <c r="D5" s="633">
        <v>2620</v>
      </c>
      <c r="E5" s="633">
        <v>0</v>
      </c>
      <c r="F5" s="638">
        <f>SUM(A5:E5)</f>
        <v>2622</v>
      </c>
    </row>
    <row r="6" spans="1:6" ht="21.75">
      <c r="A6" s="631">
        <v>3</v>
      </c>
      <c r="B6" s="632" t="s">
        <v>28</v>
      </c>
      <c r="C6" s="632" t="s">
        <v>29</v>
      </c>
      <c r="D6" s="633">
        <v>12955</v>
      </c>
      <c r="E6" s="633">
        <v>9637</v>
      </c>
      <c r="F6" s="638">
        <f>SUM(A6:E6)</f>
        <v>22595</v>
      </c>
    </row>
    <row r="7" spans="1:6" ht="21.75">
      <c r="A7" s="631">
        <v>4</v>
      </c>
      <c r="B7" s="632" t="s">
        <v>10</v>
      </c>
      <c r="C7" s="632" t="s">
        <v>20</v>
      </c>
      <c r="D7" s="633">
        <v>13388</v>
      </c>
      <c r="E7" s="633">
        <v>1702</v>
      </c>
      <c r="F7" s="638">
        <f>SUM(A7:E7)</f>
        <v>15094</v>
      </c>
    </row>
    <row r="8" spans="1:6" s="639" customFormat="1" ht="21">
      <c r="A8" s="635"/>
      <c r="B8" s="636" t="s">
        <v>43</v>
      </c>
      <c r="C8" s="637"/>
      <c r="D8" s="638">
        <f>SUM(D4:D7)</f>
        <v>34458</v>
      </c>
      <c r="E8" s="638">
        <f>SUM(E4:E7)</f>
        <v>13041</v>
      </c>
      <c r="F8" s="638">
        <f>SUM(D8:E8)</f>
        <v>47499</v>
      </c>
    </row>
    <row r="9" spans="4:6" ht="21.75">
      <c r="D9" s="630"/>
      <c r="E9" s="630"/>
      <c r="F9" s="642"/>
    </row>
    <row r="10" spans="4:6" ht="21.75">
      <c r="D10" s="630"/>
      <c r="E10" s="630"/>
      <c r="F10" s="642"/>
    </row>
  </sheetData>
  <sheetProtection password="CC71" sheet="1" objects="1" scenarios="1" selectLockedCells="1" selectUnlockedCells="1"/>
  <mergeCells count="2">
    <mergeCell ref="A1:F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aoe</cp:lastModifiedBy>
  <cp:lastPrinted>2011-11-24T06:47:38Z</cp:lastPrinted>
  <dcterms:created xsi:type="dcterms:W3CDTF">2005-04-29T08:18:38Z</dcterms:created>
  <dcterms:modified xsi:type="dcterms:W3CDTF">2011-11-30T13:18:07Z</dcterms:modified>
  <cp:category/>
  <cp:version/>
  <cp:contentType/>
  <cp:contentStatus/>
</cp:coreProperties>
</file>